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2\2. IO\"/>
    </mc:Choice>
  </mc:AlternateContent>
  <xr:revisionPtr revIDLastSave="0" documentId="13_ncr:1_{52F449C2-4E69-4786-AF2C-46D2AA605197}" xr6:coauthVersionLast="47" xr6:coauthVersionMax="47" xr10:uidLastSave="{00000000-0000-0000-0000-000000000000}"/>
  <bookViews>
    <workbookView xWindow="-120" yWindow="-120" windowWidth="29040" windowHeight="15720" firstSheet="1" activeTab="1" xr2:uid="{24A6E678-EBE1-4A5C-80EA-497005C3B10B}"/>
  </bookViews>
  <sheets>
    <sheet name="Pokyny pro vyplnění" sheetId="11" state="hidden" r:id="rId1"/>
    <sheet name="Stavba" sheetId="1" r:id="rId2"/>
    <sheet name="VzorPolozky" sheetId="10" state="hidden" r:id="rId3"/>
    <sheet name="soupis prací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'soupis prací'!$A$1:$U$95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3" i="12" l="1"/>
  <c r="G92" i="12"/>
  <c r="G91" i="12"/>
  <c r="G76" i="12"/>
  <c r="G68" i="12"/>
  <c r="G61" i="12"/>
  <c r="G54" i="12"/>
  <c r="G45" i="12"/>
  <c r="G36" i="12"/>
  <c r="G27" i="12"/>
  <c r="G26" i="12"/>
  <c r="G24" i="12"/>
  <c r="G22" i="12"/>
  <c r="G21" i="12"/>
  <c r="G20" i="12"/>
  <c r="G19" i="12"/>
  <c r="G18" i="12"/>
  <c r="G17" i="12"/>
  <c r="G16" i="12"/>
  <c r="G15" i="12"/>
  <c r="G14" i="12"/>
  <c r="G13" i="12"/>
  <c r="G12" i="12"/>
  <c r="G11" i="12"/>
  <c r="G10" i="12"/>
  <c r="G9" i="12"/>
  <c r="BA90" i="12" l="1"/>
  <c r="BA89" i="12"/>
  <c r="BA88" i="12"/>
  <c r="BA87" i="12"/>
  <c r="BA86" i="12"/>
  <c r="BA85" i="12"/>
  <c r="BA84" i="12"/>
  <c r="BA83" i="12"/>
  <c r="BA82" i="12"/>
  <c r="BA81" i="12"/>
  <c r="BA80" i="12"/>
  <c r="BA79" i="12"/>
  <c r="BA78" i="12"/>
  <c r="BA77" i="12"/>
  <c r="BA75" i="12"/>
  <c r="BA74" i="12"/>
  <c r="BA73" i="12"/>
  <c r="BA72" i="12"/>
  <c r="BA71" i="12"/>
  <c r="BA70" i="12"/>
  <c r="BA69" i="12"/>
  <c r="BA67" i="12"/>
  <c r="BA66" i="12"/>
  <c r="BA65" i="12"/>
  <c r="BA64" i="12"/>
  <c r="BA63" i="12"/>
  <c r="BA62" i="12"/>
  <c r="BA60" i="12"/>
  <c r="BA59" i="12"/>
  <c r="BA58" i="12"/>
  <c r="BA57" i="12"/>
  <c r="BA56" i="12"/>
  <c r="BA55" i="12"/>
  <c r="BA53" i="12"/>
  <c r="BA52" i="12"/>
  <c r="BA51" i="12"/>
  <c r="BA50" i="12"/>
  <c r="BA49" i="12"/>
  <c r="BA48" i="12"/>
  <c r="BA47" i="12"/>
  <c r="BA46" i="12"/>
  <c r="BA44" i="12"/>
  <c r="BA43" i="12"/>
  <c r="BA42" i="12"/>
  <c r="BA41" i="12"/>
  <c r="BA40" i="12"/>
  <c r="BA39" i="12"/>
  <c r="BA38" i="12"/>
  <c r="BA37" i="12"/>
  <c r="BA35" i="12"/>
  <c r="BA34" i="12"/>
  <c r="BA33" i="12"/>
  <c r="BA32" i="12"/>
  <c r="BA31" i="12"/>
  <c r="BA30" i="12"/>
  <c r="BA29" i="12"/>
  <c r="BA28" i="12"/>
  <c r="G8" i="12"/>
  <c r="I47" i="1" s="1"/>
  <c r="I50" i="1" s="1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M14" i="12"/>
  <c r="O14" i="12"/>
  <c r="Q14" i="12"/>
  <c r="U14" i="12"/>
  <c r="I15" i="12"/>
  <c r="K15" i="12"/>
  <c r="M15" i="12"/>
  <c r="O15" i="12"/>
  <c r="Q15" i="12"/>
  <c r="U15" i="12"/>
  <c r="I16" i="12"/>
  <c r="K16" i="12"/>
  <c r="M16" i="12"/>
  <c r="O16" i="12"/>
  <c r="Q16" i="12"/>
  <c r="U16" i="12"/>
  <c r="I17" i="12"/>
  <c r="K17" i="12"/>
  <c r="M17" i="12"/>
  <c r="O17" i="12"/>
  <c r="Q17" i="12"/>
  <c r="U17" i="12"/>
  <c r="I18" i="12"/>
  <c r="K18" i="12"/>
  <c r="M18" i="12"/>
  <c r="O18" i="12"/>
  <c r="Q18" i="12"/>
  <c r="U18" i="12"/>
  <c r="I19" i="12"/>
  <c r="K19" i="12"/>
  <c r="M19" i="12"/>
  <c r="O19" i="12"/>
  <c r="Q19" i="12"/>
  <c r="U19" i="12"/>
  <c r="I20" i="12"/>
  <c r="K20" i="12"/>
  <c r="M20" i="12"/>
  <c r="O20" i="12"/>
  <c r="Q20" i="12"/>
  <c r="U20" i="12"/>
  <c r="I21" i="12"/>
  <c r="K21" i="12"/>
  <c r="M21" i="12"/>
  <c r="O21" i="12"/>
  <c r="Q21" i="12"/>
  <c r="U21" i="12"/>
  <c r="I22" i="12"/>
  <c r="K22" i="12"/>
  <c r="M22" i="12"/>
  <c r="O22" i="12"/>
  <c r="Q22" i="12"/>
  <c r="U22" i="12"/>
  <c r="G23" i="12"/>
  <c r="I48" i="1" s="1"/>
  <c r="I24" i="12"/>
  <c r="I23" i="12" s="1"/>
  <c r="K24" i="12"/>
  <c r="K23" i="12" s="1"/>
  <c r="M24" i="12"/>
  <c r="M23" i="12" s="1"/>
  <c r="O24" i="12"/>
  <c r="O23" i="12" s="1"/>
  <c r="Q24" i="12"/>
  <c r="Q23" i="12" s="1"/>
  <c r="U24" i="12"/>
  <c r="U23" i="12" s="1"/>
  <c r="G25" i="12"/>
  <c r="I49" i="1" s="1"/>
  <c r="I26" i="12"/>
  <c r="K26" i="12"/>
  <c r="M26" i="12"/>
  <c r="O26" i="12"/>
  <c r="Q26" i="12"/>
  <c r="U26" i="12"/>
  <c r="I27" i="12"/>
  <c r="K27" i="12"/>
  <c r="M27" i="12"/>
  <c r="O27" i="12"/>
  <c r="Q27" i="12"/>
  <c r="U27" i="12"/>
  <c r="I36" i="12"/>
  <c r="K36" i="12"/>
  <c r="M36" i="12"/>
  <c r="O36" i="12"/>
  <c r="Q36" i="12"/>
  <c r="U36" i="12"/>
  <c r="I45" i="12"/>
  <c r="K45" i="12"/>
  <c r="M45" i="12"/>
  <c r="O45" i="12"/>
  <c r="Q45" i="12"/>
  <c r="U45" i="12"/>
  <c r="I54" i="12"/>
  <c r="K54" i="12"/>
  <c r="M54" i="12"/>
  <c r="O54" i="12"/>
  <c r="Q54" i="12"/>
  <c r="U54" i="12"/>
  <c r="I61" i="12"/>
  <c r="K61" i="12"/>
  <c r="M61" i="12"/>
  <c r="O61" i="12"/>
  <c r="Q61" i="12"/>
  <c r="U61" i="12"/>
  <c r="I68" i="12"/>
  <c r="K68" i="12"/>
  <c r="M68" i="12"/>
  <c r="O68" i="12"/>
  <c r="Q68" i="12"/>
  <c r="U68" i="12"/>
  <c r="I76" i="12"/>
  <c r="K76" i="12"/>
  <c r="M76" i="12"/>
  <c r="O76" i="12"/>
  <c r="Q76" i="12"/>
  <c r="U76" i="12"/>
  <c r="I91" i="12"/>
  <c r="K91" i="12"/>
  <c r="M91" i="12"/>
  <c r="O91" i="12"/>
  <c r="Q91" i="12"/>
  <c r="U91" i="12"/>
  <c r="I92" i="12"/>
  <c r="K92" i="12"/>
  <c r="M92" i="12"/>
  <c r="O92" i="12"/>
  <c r="Q92" i="12"/>
  <c r="U92" i="12"/>
  <c r="I93" i="12"/>
  <c r="K93" i="12"/>
  <c r="M93" i="12"/>
  <c r="O93" i="12"/>
  <c r="Q93" i="12"/>
  <c r="U93" i="12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I16" i="1" l="1"/>
  <c r="I21" i="1" s="1"/>
  <c r="G25" i="1" s="1"/>
  <c r="K25" i="12"/>
  <c r="U8" i="12"/>
  <c r="K8" i="12"/>
  <c r="Q25" i="12"/>
  <c r="I25" i="12"/>
  <c r="Q8" i="12"/>
  <c r="I8" i="12"/>
  <c r="U25" i="12"/>
  <c r="O25" i="12"/>
  <c r="O8" i="12"/>
  <c r="M25" i="12"/>
  <c r="M8" i="12"/>
  <c r="G29" i="1" l="1"/>
  <c r="G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49475648-0ED1-41F8-93D1-257346779AAB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999C5CE6-1A3B-4487-B078-7DB6E28FB7AA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43CA4996-BBE5-48C3-9F89-82BED28AA1F4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C8EE8A94-BC11-4829-B39C-A2205E1DC9D6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6D3CB544-CD76-4A5E-9158-CB38EFFF62FA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EBE18CA8-2C0A-4D1B-BF83-9BD80F246DDC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<sst xmlns="http://schemas.openxmlformats.org/spreadsheetml/2006/main" count="342" uniqueCount="172">
  <si>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</si>
  <si>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</si>
  <si>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</si>
  <si>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</si>
  <si>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</si>
  <si>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</si>
  <si>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</si>
  <si>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</si>
  <si>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</si>
  <si>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</si>
  <si>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</si>
  <si>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</si>
  <si>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</si>
  <si>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</si>
  <si>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</si>
  <si>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</si>
  <si>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</si>
  <si>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</si>
  <si>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</si>
  <si>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</si>
  <si>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</si>
  <si>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</si>
  <si>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</si>
  <si>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</si>
  <si>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</si>
  <si>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</si>
  <si>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</si>
  <si>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</si>
  <si>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</si>
  <si>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</si>
  <si>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</si>
  <si>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</si>
  <si>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</si>
  <si>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</si>
  <si>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</si>
  <si>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</si>
  <si>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</si>
  <si>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</si>
  <si>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</si>
  <si>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</si>
  <si>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</si>
  <si>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</si>
  <si>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</si>
  <si>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</si>
  <si>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IO 400_AREÁLOVÉ ROZVODY KANALIZACE A RN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</si>
  <si>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</si>
  <si>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</si>
  <si>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</si>
  <si>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</si>
  <si>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</si>
  <si>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</si>
  <si>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</si>
  <si>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</si>
  <si>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</si>
  <si>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</si>
  <si>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</si>
  <si>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</si>
  <si>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</si>
  <si>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</si>
  <si>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</si>
  <si>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</si>
  <si>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</si>
  <si>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</si>
  <si>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</si>
  <si>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</si>
  <si>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</si>
  <si>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</si>
  <si>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</si>
  <si>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</si>
  <si>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</si>
  <si>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</si>
  <si>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</si>
  <si>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</si>
  <si>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</si>
  <si>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</si>
  <si>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</si>
  <si>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</si>
  <si>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</si>
  <si>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</si>
  <si>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</si>
  <si>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</si>
  <si>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</si>
  <si>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</si>
  <si>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</si>
  <si>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</si>
  <si>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</si>
  <si>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</t>
  </si>
  <si>
    <t>m3</t>
  </si>
  <si>
    <t>POL1_0</t>
  </si>
  <si>
    <t>131201202R00</t>
  </si>
  <si>
    <t>Hloubení zapažených jam v hor.3 do 1000 m3</t>
  </si>
  <si>
    <t>122201109R00</t>
  </si>
  <si>
    <t>Příplatek za lepivost - odkopávky v hor. 3</t>
  </si>
  <si>
    <t>Mimo RTS</t>
  </si>
  <si>
    <t>Nakládání výkopku z hor.1-5 v množství nad 100 m3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</si>
  <si>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</si>
  <si>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</si>
  <si>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</si>
  <si>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</si>
  <si>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151101101R00</t>
  </si>
  <si>
    <t>Pažení a rozepření stěn rýh - příložné - hl.do 2 m</t>
  </si>
  <si>
    <t>m2</t>
  </si>
  <si>
    <t>151101102R00</t>
  </si>
  <si>
    <t>Pažení a rozepření stěn rýh - příložné - hl.do 4 m</t>
  </si>
  <si>
    <t>151101103R00</t>
  </si>
  <si>
    <t>Pažení a rozepření stěn rýh - příložné - hl.do 8 m</t>
  </si>
  <si>
    <t>151101111R00</t>
  </si>
  <si>
    <t>Odstranění pažení stěn rýh - příložné - hl. do 2 m</t>
  </si>
  <si>
    <t>151101112R00</t>
  </si>
  <si>
    <t>Odstranění pažení stěn rýh - příložné - hl. do 4 m</t>
  </si>
  <si>
    <t>151101113R00</t>
  </si>
  <si>
    <t>Odstranění pažení stěn rýh - příložné - hl. do 8 m</t>
  </si>
  <si>
    <t>162701105R00</t>
  </si>
  <si>
    <t>Vodorovné přemístění výkopku z hor. do 10000 m</t>
  </si>
  <si>
    <t>199000002R00</t>
  </si>
  <si>
    <t>Poplatek za skládku</t>
  </si>
  <si>
    <t>451572111RK1</t>
  </si>
  <si>
    <t>Lože pod potrubí z kameniva těženého 0 - 4 mm</t>
  </si>
  <si>
    <t>PVC SN8 DN 150</t>
  </si>
  <si>
    <t>m</t>
  </si>
  <si>
    <t>Š1</t>
  </si>
  <si>
    <t>POP</t>
  </si>
  <si>
    <t>TBS-Q.100/100/12 1ks</t>
  </si>
  <si>
    <t>TBS-Q.100/50/12 1ks</t>
  </si>
  <si>
    <t>TBW-Q.1 63/12 1ks</t>
  </si>
  <si>
    <t>TBW-Q.1 63/10 1ks</t>
  </si>
  <si>
    <t>Poklop litina D400 odvětraný</t>
  </si>
  <si>
    <t>Š2</t>
  </si>
  <si>
    <t>TBS-Q.100/25/12 1ks</t>
  </si>
  <si>
    <t>TBW-Q.1 63/4 1ks</t>
  </si>
  <si>
    <t>Š3</t>
  </si>
  <si>
    <t>TBS-Q.100/100/12 2ks</t>
  </si>
  <si>
    <t>vírový ventil DN50 2.25 l/s</t>
  </si>
  <si>
    <t>Š4</t>
  </si>
  <si>
    <t>Š5</t>
  </si>
  <si>
    <t>Š6</t>
  </si>
  <si>
    <t>TBW-Q.1 63/8 2ks</t>
  </si>
  <si>
    <t>Poklop mříž D400 odvětraný</t>
  </si>
  <si>
    <t>Retenční nádrž</t>
  </si>
  <si>
    <t>-potrubí DN100 ocel 6m</t>
  </si>
  <si>
    <t>-potrubí PVC SN4 DN200 4m</t>
  </si>
  <si>
    <t>-sloupek s tabulí PN45m3</t>
  </si>
  <si>
    <t>Napojení na stávající kanalizaci, jádrový vývrt, vysazení odbočky, zapravení</t>
  </si>
  <si>
    <t>Zkouška těsnosti kanalizace DN400</t>
  </si>
  <si>
    <t>Přesun hmot</t>
  </si>
  <si>
    <t>T</t>
  </si>
  <si>
    <t>Hloubka šachty 2,90m D1000 beton síla stěny 120mm</t>
  </si>
  <si>
    <t>Šachtové dno kompakt TBZ-Q.1 100  1ks</t>
  </si>
  <si>
    <t>Šachtový konus TBR-Q.1 100-63/58/12 1ks</t>
  </si>
  <si>
    <t>Hloubka šachty 2,96m D1000 beton síla stěny 120mm</t>
  </si>
  <si>
    <t>Šachtové dno kompakt TBZ-Q.1 100 1ks</t>
  </si>
  <si>
    <t>Hloubka šachty 3,54m D1000 beton síla stěny 120mm</t>
  </si>
  <si>
    <t>Hloubka šachty 1,64m D1000 beton síla stěny 120mm</t>
  </si>
  <si>
    <t>Šachtové dno kompakt TBZ-Q.1 100/60/15 1ks</t>
  </si>
  <si>
    <t>TBW-Q.1 63/10 2ks</t>
  </si>
  <si>
    <t>Hloubka šachty 1,59m D1000 beton síla stěny 120mm</t>
  </si>
  <si>
    <t>Hloubka šachty 2,6m D1000 beton síla stěny 120mm</t>
  </si>
  <si>
    <t>-dno PNO 280/810/300/14 BZP 2ks</t>
  </si>
  <si>
    <t>-zákrytová deska PNO 280/810/25 ZDP-14 otvory 1000mm 2ks</t>
  </si>
  <si>
    <t>-základová železobetonová  17.3x3.35x0.25m</t>
  </si>
  <si>
    <t>-nerezový žebřík 3000mm 2ks</t>
  </si>
  <si>
    <t>-Šachtový konus TBR-Q.1 100-63/58/12 2ks</t>
  </si>
  <si>
    <t>-TBW-Q.1 63/12 4ks</t>
  </si>
  <si>
    <t>-poklop litina D400 mříž 2x</t>
  </si>
  <si>
    <t>-jádrový vyvrt do DN200 8ks</t>
  </si>
  <si>
    <t>-zapravení prostupů 4ks</t>
  </si>
  <si>
    <t>-savicové šroubení+víčko</t>
  </si>
  <si>
    <t>-potrubí PE SDR11 dn110 12m</t>
  </si>
  <si>
    <t/>
  </si>
  <si>
    <t>END</t>
  </si>
  <si>
    <t>kus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</si>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</sst>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0" fillId="3" borderId="37" xfId="0" applyFill="1" applyBorder="1" applyAlignment="1">
      <alignment horizontal="left" vertical="top" wrapText="1"/>
    </xf>
    <xf numFmtId="0" fontId="16" fillId="0" borderId="37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/>
    <xf numFmtId="49" fontId="8" fillId="0" borderId="6" xfId="0" applyNumberFormat="1" applyFont="1" applyBorder="1" applyAlignment="1">
      <alignment horizontal="left" vertical="center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 xr:uid="{C1277A64-41C2-462C-80EF-9EA299D0193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562B0-3D87-431F-8C92-A5B8559F9075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70" t="s">
        <v>39</v>
      </c>
      <c r="B2" s="170"/>
      <c r="C2" s="170"/>
      <c r="D2" s="170"/>
      <c r="E2" s="170"/>
      <c r="F2" s="170"/>
      <c r="G2" s="17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82943-2258-481B-9CB0-EE08B925BD20}">
  <sheetPr codeName="List5112">
    <tabColor rgb="FF66FF66"/>
  </sheetPr>
  <dimension ref="A1:O53"/>
  <sheetViews>
    <sheetView showGridLines="0" tabSelected="1" view="pageBreakPreview" topLeftCell="B1" zoomScale="75" zoomScaleNormal="100" zoomScaleSheetLayoutView="75" workbookViewId="0">
      <selection activeCell="O15" sqref="O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92" t="s">
        <v>171</v>
      </c>
      <c r="C1" s="193"/>
      <c r="D1" s="193"/>
      <c r="E1" s="193"/>
      <c r="F1" s="193"/>
      <c r="G1" s="193"/>
      <c r="H1" s="193"/>
      <c r="I1" s="193"/>
      <c r="J1" s="194"/>
    </row>
    <row r="2" spans="1:15" ht="23.25" customHeight="1" x14ac:dyDescent="0.2">
      <c r="A2" s="3"/>
      <c r="B2" s="70" t="s">
        <v>40</v>
      </c>
      <c r="C2" s="71"/>
      <c r="D2" s="208" t="s">
        <v>44</v>
      </c>
      <c r="E2" s="209"/>
      <c r="F2" s="209"/>
      <c r="G2" s="209"/>
      <c r="H2" s="209"/>
      <c r="I2" s="209"/>
      <c r="J2" s="210"/>
      <c r="O2" s="1"/>
    </row>
    <row r="3" spans="1:15" ht="23.25" hidden="1" customHeight="1" x14ac:dyDescent="0.2">
      <c r="A3" s="3"/>
      <c r="B3" s="72" t="s">
        <v>42</v>
      </c>
      <c r="C3" s="73"/>
      <c r="D3" s="212"/>
      <c r="E3" s="213"/>
      <c r="F3" s="213"/>
      <c r="G3" s="213"/>
      <c r="H3" s="213"/>
      <c r="I3" s="213"/>
      <c r="J3" s="214"/>
    </row>
    <row r="4" spans="1:15" ht="23.25" hidden="1" customHeight="1" x14ac:dyDescent="0.2">
      <c r="A4" s="3"/>
      <c r="B4" s="74" t="s">
        <v>43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204"/>
      <c r="E11" s="204"/>
      <c r="F11" s="204"/>
      <c r="G11" s="204"/>
      <c r="H11" s="24" t="s">
        <v>33</v>
      </c>
      <c r="I11" s="79"/>
      <c r="J11" s="9"/>
    </row>
    <row r="12" spans="1:15" ht="15.75" customHeight="1" x14ac:dyDescent="0.2">
      <c r="A12" s="3"/>
      <c r="B12" s="34"/>
      <c r="C12" s="22"/>
      <c r="D12" s="218"/>
      <c r="E12" s="218"/>
      <c r="F12" s="218"/>
      <c r="G12" s="218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/>
      <c r="D13" s="178"/>
      <c r="E13" s="178"/>
      <c r="F13" s="178"/>
      <c r="G13" s="178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211"/>
      <c r="F15" s="211"/>
      <c r="G15" s="216"/>
      <c r="H15" s="216"/>
      <c r="I15" s="216" t="s">
        <v>28</v>
      </c>
      <c r="J15" s="217"/>
    </row>
    <row r="16" spans="1:15" ht="23.25" customHeight="1" x14ac:dyDescent="0.2">
      <c r="A16" s="126" t="s">
        <v>23</v>
      </c>
      <c r="B16" s="127" t="s">
        <v>23</v>
      </c>
      <c r="C16" s="47"/>
      <c r="D16" s="48"/>
      <c r="E16" s="181"/>
      <c r="F16" s="182"/>
      <c r="G16" s="181"/>
      <c r="H16" s="182"/>
      <c r="I16" s="181">
        <f>I47+I48+I49</f>
        <v>0</v>
      </c>
      <c r="J16" s="201"/>
    </row>
    <row r="17" spans="1:10" ht="23.25" customHeight="1" x14ac:dyDescent="0.2">
      <c r="A17" s="126" t="s">
        <v>24</v>
      </c>
      <c r="B17" s="127" t="s">
        <v>24</v>
      </c>
      <c r="C17" s="47"/>
      <c r="D17" s="48"/>
      <c r="E17" s="181"/>
      <c r="F17" s="182"/>
      <c r="G17" s="181"/>
      <c r="H17" s="182"/>
      <c r="I17" s="181">
        <v>0</v>
      </c>
      <c r="J17" s="201"/>
    </row>
    <row r="18" spans="1:10" ht="23.25" customHeight="1" x14ac:dyDescent="0.2">
      <c r="A18" s="126" t="s">
        <v>25</v>
      </c>
      <c r="B18" s="127" t="s">
        <v>25</v>
      </c>
      <c r="C18" s="47"/>
      <c r="D18" s="48"/>
      <c r="E18" s="181"/>
      <c r="F18" s="182"/>
      <c r="G18" s="181"/>
      <c r="H18" s="182"/>
      <c r="I18" s="181">
        <v>0</v>
      </c>
      <c r="J18" s="201"/>
    </row>
    <row r="19" spans="1:10" ht="23.25" customHeight="1" x14ac:dyDescent="0.2">
      <c r="A19" s="126" t="s">
        <v>56</v>
      </c>
      <c r="B19" s="127" t="s">
        <v>26</v>
      </c>
      <c r="C19" s="47"/>
      <c r="D19" s="48"/>
      <c r="E19" s="181"/>
      <c r="F19" s="182"/>
      <c r="G19" s="181"/>
      <c r="H19" s="182"/>
      <c r="I19" s="181">
        <v>0</v>
      </c>
      <c r="J19" s="201"/>
    </row>
    <row r="20" spans="1:10" ht="23.25" customHeight="1" x14ac:dyDescent="0.2">
      <c r="A20" s="126" t="s">
        <v>57</v>
      </c>
      <c r="B20" s="127" t="s">
        <v>27</v>
      </c>
      <c r="C20" s="47"/>
      <c r="D20" s="48"/>
      <c r="E20" s="181"/>
      <c r="F20" s="182"/>
      <c r="G20" s="181"/>
      <c r="H20" s="182"/>
      <c r="I20" s="181">
        <v>0</v>
      </c>
      <c r="J20" s="201"/>
    </row>
    <row r="21" spans="1:10" ht="23.25" customHeight="1" x14ac:dyDescent="0.2">
      <c r="A21" s="3"/>
      <c r="B21" s="63" t="s">
        <v>28</v>
      </c>
      <c r="C21" s="64"/>
      <c r="D21" s="65"/>
      <c r="E21" s="202"/>
      <c r="F21" s="203"/>
      <c r="G21" s="202"/>
      <c r="H21" s="203"/>
      <c r="I21" s="202">
        <f>SUM(I16:J20)</f>
        <v>0</v>
      </c>
      <c r="J21" s="207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199">
        <v>0</v>
      </c>
      <c r="H23" s="200"/>
      <c r="I23" s="200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05">
        <v>0</v>
      </c>
      <c r="H24" s="206"/>
      <c r="I24" s="206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99">
        <f>I21</f>
        <v>0</v>
      </c>
      <c r="H25" s="200"/>
      <c r="I25" s="200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95">
        <f>ZakladDPHZakl*0.21</f>
        <v>0</v>
      </c>
      <c r="H26" s="196"/>
      <c r="I26" s="196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97">
        <v>0</v>
      </c>
      <c r="H27" s="197"/>
      <c r="I27" s="197"/>
      <c r="J27" s="52" t="str">
        <f t="shared" si="0"/>
        <v>CZK</v>
      </c>
    </row>
    <row r="28" spans="1:10" ht="27.75" hidden="1" customHeight="1" thickBot="1" x14ac:dyDescent="0.25">
      <c r="A28" s="3"/>
      <c r="B28" s="99" t="s">
        <v>22</v>
      </c>
      <c r="C28" s="100"/>
      <c r="D28" s="100"/>
      <c r="E28" s="101"/>
      <c r="F28" s="102"/>
      <c r="G28" s="198">
        <v>2288391.16</v>
      </c>
      <c r="H28" s="215"/>
      <c r="I28" s="215"/>
      <c r="J28" s="103" t="str">
        <f t="shared" si="0"/>
        <v>CZK</v>
      </c>
    </row>
    <row r="29" spans="1:10" ht="27.75" customHeight="1" thickBot="1" x14ac:dyDescent="0.25">
      <c r="A29" s="3"/>
      <c r="B29" s="99" t="s">
        <v>35</v>
      </c>
      <c r="C29" s="104"/>
      <c r="D29" s="104"/>
      <c r="E29" s="104"/>
      <c r="F29" s="104"/>
      <c r="G29" s="198">
        <f>SUM(G25:I27)</f>
        <v>0</v>
      </c>
      <c r="H29" s="198"/>
      <c r="I29" s="198"/>
      <c r="J29" s="105" t="s">
        <v>47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79"/>
      <c r="E34" s="179"/>
      <c r="G34" s="179"/>
      <c r="H34" s="179"/>
      <c r="I34" s="179"/>
      <c r="J34" s="31"/>
    </row>
    <row r="35" spans="1:10" ht="12.75" customHeight="1" x14ac:dyDescent="0.2">
      <c r="A35" s="3"/>
      <c r="B35" s="3"/>
      <c r="D35" s="180" t="s">
        <v>2</v>
      </c>
      <c r="E35" s="180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10" ht="25.5" hidden="1" customHeight="1" x14ac:dyDescent="0.2">
      <c r="A38" s="83" t="s">
        <v>37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3" t="s">
        <v>1</v>
      </c>
      <c r="J38" s="88" t="s">
        <v>0</v>
      </c>
    </row>
    <row r="39" spans="1:10" ht="25.5" hidden="1" customHeight="1" x14ac:dyDescent="0.2">
      <c r="A39" s="83">
        <v>1</v>
      </c>
      <c r="B39" s="89" t="s">
        <v>45</v>
      </c>
      <c r="C39" s="183" t="s">
        <v>44</v>
      </c>
      <c r="D39" s="184"/>
      <c r="E39" s="184"/>
      <c r="F39" s="94">
        <v>0</v>
      </c>
      <c r="G39" s="95">
        <v>2288391.16</v>
      </c>
      <c r="H39" s="96">
        <v>480562</v>
      </c>
      <c r="I39" s="96">
        <v>2768953.16</v>
      </c>
      <c r="J39" s="90">
        <f>IF(CenaCelkemVypocet=0,"",I39/CenaCelkemVypocet*100)</f>
        <v>100</v>
      </c>
    </row>
    <row r="40" spans="1:10" ht="25.5" hidden="1" customHeight="1" x14ac:dyDescent="0.2">
      <c r="A40" s="83"/>
      <c r="B40" s="185" t="s">
        <v>46</v>
      </c>
      <c r="C40" s="186"/>
      <c r="D40" s="186"/>
      <c r="E40" s="187"/>
      <c r="F40" s="97">
        <f>SUMIF(A39:A39,"=1",F39:F39)</f>
        <v>0</v>
      </c>
      <c r="G40" s="98">
        <f>SUMIF(A39:A39,"=1",G39:G39)</f>
        <v>2288391.16</v>
      </c>
      <c r="H40" s="98">
        <f>SUMIF(A39:A39,"=1",H39:H39)</f>
        <v>480562</v>
      </c>
      <c r="I40" s="98">
        <f>SUMIF(A39:A39,"=1",I39:I39)</f>
        <v>2768953.16</v>
      </c>
      <c r="J40" s="84">
        <f>SUMIF(A39:A39,"=1",J39:J39)</f>
        <v>100</v>
      </c>
    </row>
    <row r="44" spans="1:10" ht="15.75" x14ac:dyDescent="0.25">
      <c r="B44" s="106" t="s">
        <v>48</v>
      </c>
    </row>
    <row r="46" spans="1:10" ht="25.5" customHeight="1" x14ac:dyDescent="0.2">
      <c r="A46" s="107"/>
      <c r="B46" s="111" t="s">
        <v>16</v>
      </c>
      <c r="C46" s="111" t="s">
        <v>5</v>
      </c>
      <c r="D46" s="112"/>
      <c r="E46" s="112"/>
      <c r="F46" s="115" t="s">
        <v>49</v>
      </c>
      <c r="G46" s="115"/>
      <c r="H46" s="115"/>
      <c r="I46" s="188" t="s">
        <v>28</v>
      </c>
      <c r="J46" s="188"/>
    </row>
    <row r="47" spans="1:10" ht="25.5" customHeight="1" x14ac:dyDescent="0.2">
      <c r="A47" s="108"/>
      <c r="B47" s="116" t="s">
        <v>50</v>
      </c>
      <c r="C47" s="190" t="s">
        <v>51</v>
      </c>
      <c r="D47" s="191"/>
      <c r="E47" s="191"/>
      <c r="F47" s="118" t="s">
        <v>23</v>
      </c>
      <c r="G47" s="119"/>
      <c r="H47" s="119"/>
      <c r="I47" s="189">
        <f>'soupis prací'!G8</f>
        <v>0</v>
      </c>
      <c r="J47" s="189"/>
    </row>
    <row r="48" spans="1:10" ht="25.5" customHeight="1" x14ac:dyDescent="0.2">
      <c r="A48" s="108"/>
      <c r="B48" s="110" t="s">
        <v>52</v>
      </c>
      <c r="C48" s="172" t="s">
        <v>53</v>
      </c>
      <c r="D48" s="173"/>
      <c r="E48" s="173"/>
      <c r="F48" s="120" t="s">
        <v>23</v>
      </c>
      <c r="G48" s="121"/>
      <c r="H48" s="121"/>
      <c r="I48" s="171">
        <f>'soupis prací'!G23</f>
        <v>0</v>
      </c>
      <c r="J48" s="171"/>
    </row>
    <row r="49" spans="1:10" ht="25.5" customHeight="1" x14ac:dyDescent="0.2">
      <c r="A49" s="108"/>
      <c r="B49" s="117" t="s">
        <v>54</v>
      </c>
      <c r="C49" s="175" t="s">
        <v>55</v>
      </c>
      <c r="D49" s="176"/>
      <c r="E49" s="176"/>
      <c r="F49" s="122" t="s">
        <v>23</v>
      </c>
      <c r="G49" s="123"/>
      <c r="H49" s="123"/>
      <c r="I49" s="174">
        <f>'soupis prací'!G25</f>
        <v>0</v>
      </c>
      <c r="J49" s="174"/>
    </row>
    <row r="50" spans="1:10" ht="25.5" customHeight="1" x14ac:dyDescent="0.2">
      <c r="A50" s="109"/>
      <c r="B50" s="113" t="s">
        <v>1</v>
      </c>
      <c r="C50" s="113"/>
      <c r="D50" s="114"/>
      <c r="E50" s="114"/>
      <c r="F50" s="124"/>
      <c r="G50" s="125"/>
      <c r="H50" s="125"/>
      <c r="I50" s="177">
        <f>SUM(I47:I49)</f>
        <v>0</v>
      </c>
      <c r="J50" s="177"/>
    </row>
    <row r="51" spans="1:10" x14ac:dyDescent="0.2">
      <c r="F51" s="82"/>
      <c r="G51" s="82"/>
      <c r="H51" s="82"/>
      <c r="I51" s="82"/>
      <c r="J51" s="82"/>
    </row>
    <row r="52" spans="1:10" x14ac:dyDescent="0.2">
      <c r="F52" s="82"/>
      <c r="G52" s="82"/>
      <c r="H52" s="82"/>
      <c r="I52" s="82"/>
      <c r="J52" s="82"/>
    </row>
    <row r="53" spans="1:10" x14ac:dyDescent="0.2">
      <c r="F53" s="82"/>
      <c r="G53" s="82"/>
      <c r="H53" s="82"/>
      <c r="I53" s="82"/>
      <c r="J53" s="82"/>
    </row>
  </sheetData>
  <sheetProtection algorithmName="SHA-512" hashValue="oMTgtTBvhgzfWdRsiLufOPdbGze1P3+XxLyEAEd+LSkLxGHH38DiINQ45bIeD3Uvi4R1qZD2pGY5Dw97Z8ywGQ==" saltValue="nmpraeO12bj8gSGuvWpTG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15:H15"/>
    <mergeCell ref="I15:J15"/>
    <mergeCell ref="E16:F16"/>
    <mergeCell ref="D12:G12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D13:G13"/>
    <mergeCell ref="D34:E34"/>
    <mergeCell ref="D35:E35"/>
    <mergeCell ref="G19:H19"/>
    <mergeCell ref="G20:H20"/>
    <mergeCell ref="G34:I34"/>
    <mergeCell ref="G28:I28"/>
    <mergeCell ref="I48:J48"/>
    <mergeCell ref="C48:E48"/>
    <mergeCell ref="I49:J49"/>
    <mergeCell ref="C49:E49"/>
    <mergeCell ref="I50:J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6DBDB-E036-42D2-A03E-7FC76FF326B2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19" t="s">
        <v>6</v>
      </c>
      <c r="B1" s="219"/>
      <c r="C1" s="220"/>
      <c r="D1" s="219"/>
      <c r="E1" s="219"/>
      <c r="F1" s="219"/>
      <c r="G1" s="219"/>
    </row>
    <row r="2" spans="1:7" ht="24.95" customHeight="1" x14ac:dyDescent="0.2">
      <c r="A2" s="68" t="s">
        <v>41</v>
      </c>
      <c r="B2" s="67"/>
      <c r="C2" s="221"/>
      <c r="D2" s="221"/>
      <c r="E2" s="221"/>
      <c r="F2" s="221"/>
      <c r="G2" s="222"/>
    </row>
    <row r="3" spans="1:7" ht="24.95" hidden="1" customHeight="1" x14ac:dyDescent="0.2">
      <c r="A3" s="68" t="s">
        <v>7</v>
      </c>
      <c r="B3" s="67"/>
      <c r="C3" s="221"/>
      <c r="D3" s="221"/>
      <c r="E3" s="221"/>
      <c r="F3" s="221"/>
      <c r="G3" s="222"/>
    </row>
    <row r="4" spans="1:7" ht="24.95" hidden="1" customHeight="1" x14ac:dyDescent="0.2">
      <c r="A4" s="68" t="s">
        <v>8</v>
      </c>
      <c r="B4" s="67"/>
      <c r="C4" s="221"/>
      <c r="D4" s="221"/>
      <c r="E4" s="221"/>
      <c r="F4" s="221"/>
      <c r="G4" s="222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07B58D-8EF6-47BC-95B5-17F75FC53FEB}">
  <sheetPr>
    <outlinePr summaryBelow="0"/>
  </sheetPr>
  <dimension ref="A1:BH95"/>
  <sheetViews>
    <sheetView view="pageBreakPreview" zoomScale="60" zoomScaleNormal="100" workbookViewId="0">
      <selection activeCell="AB39" sqref="AB39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28" t="s">
        <v>171</v>
      </c>
      <c r="B1" s="228"/>
      <c r="C1" s="228"/>
      <c r="D1" s="228"/>
      <c r="E1" s="228"/>
      <c r="F1" s="228"/>
      <c r="G1" s="228"/>
      <c r="AE1" t="s">
        <v>59</v>
      </c>
    </row>
    <row r="2" spans="1:60" ht="24.95" customHeight="1" x14ac:dyDescent="0.2">
      <c r="A2" s="130" t="s">
        <v>58</v>
      </c>
      <c r="B2" s="128"/>
      <c r="C2" s="229" t="s">
        <v>44</v>
      </c>
      <c r="D2" s="230"/>
      <c r="E2" s="230"/>
      <c r="F2" s="230"/>
      <c r="G2" s="231"/>
      <c r="AE2" t="s">
        <v>60</v>
      </c>
    </row>
    <row r="3" spans="1:60" ht="24.95" hidden="1" customHeight="1" x14ac:dyDescent="0.2">
      <c r="A3" s="131" t="s">
        <v>7</v>
      </c>
      <c r="B3" s="129"/>
      <c r="C3" s="232"/>
      <c r="D3" s="233"/>
      <c r="E3" s="233"/>
      <c r="F3" s="233"/>
      <c r="G3" s="234"/>
      <c r="AE3" t="s">
        <v>61</v>
      </c>
    </row>
    <row r="4" spans="1:60" ht="24.95" hidden="1" customHeight="1" x14ac:dyDescent="0.2">
      <c r="A4" s="131" t="s">
        <v>8</v>
      </c>
      <c r="B4" s="129"/>
      <c r="C4" s="232"/>
      <c r="D4" s="233"/>
      <c r="E4" s="233"/>
      <c r="F4" s="233"/>
      <c r="G4" s="234"/>
      <c r="AE4" t="s">
        <v>62</v>
      </c>
    </row>
    <row r="5" spans="1:60" hidden="1" x14ac:dyDescent="0.2">
      <c r="A5" s="132" t="s">
        <v>63</v>
      </c>
      <c r="B5" s="133"/>
      <c r="C5" s="133"/>
      <c r="D5" s="134"/>
      <c r="E5" s="134"/>
      <c r="F5" s="134"/>
      <c r="G5" s="135"/>
      <c r="AE5" t="s">
        <v>64</v>
      </c>
    </row>
    <row r="7" spans="1:60" ht="38.25" x14ac:dyDescent="0.2">
      <c r="A7" s="141" t="s">
        <v>65</v>
      </c>
      <c r="B7" s="142" t="s">
        <v>66</v>
      </c>
      <c r="C7" s="142" t="s">
        <v>67</v>
      </c>
      <c r="D7" s="141" t="s">
        <v>68</v>
      </c>
      <c r="E7" s="141" t="s">
        <v>69</v>
      </c>
      <c r="F7" s="136" t="s">
        <v>70</v>
      </c>
      <c r="G7" s="153" t="s">
        <v>28</v>
      </c>
      <c r="H7" s="154" t="s">
        <v>29</v>
      </c>
      <c r="I7" s="154" t="s">
        <v>71</v>
      </c>
      <c r="J7" s="154" t="s">
        <v>30</v>
      </c>
      <c r="K7" s="154" t="s">
        <v>72</v>
      </c>
      <c r="L7" s="154" t="s">
        <v>73</v>
      </c>
      <c r="M7" s="154" t="s">
        <v>74</v>
      </c>
      <c r="N7" s="154" t="s">
        <v>75</v>
      </c>
      <c r="O7" s="154" t="s">
        <v>76</v>
      </c>
      <c r="P7" s="154" t="s">
        <v>77</v>
      </c>
      <c r="Q7" s="154" t="s">
        <v>78</v>
      </c>
      <c r="R7" s="154" t="s">
        <v>79</v>
      </c>
      <c r="S7" s="154" t="s">
        <v>80</v>
      </c>
      <c r="T7" s="154" t="s">
        <v>81</v>
      </c>
      <c r="U7" s="144" t="s">
        <v>82</v>
      </c>
    </row>
    <row r="8" spans="1:60" x14ac:dyDescent="0.2">
      <c r="A8" s="155" t="s">
        <v>83</v>
      </c>
      <c r="B8" s="156" t="s">
        <v>50</v>
      </c>
      <c r="C8" s="157" t="s">
        <v>51</v>
      </c>
      <c r="D8" s="143"/>
      <c r="E8" s="158"/>
      <c r="F8" s="159"/>
      <c r="G8" s="159">
        <f>SUMIF(AE9:AE22,"&lt;&gt;NOR",G9:G22)</f>
        <v>0</v>
      </c>
      <c r="H8" s="159"/>
      <c r="I8" s="159">
        <f>SUM(I9:I22)</f>
        <v>22333.699999999997</v>
      </c>
      <c r="J8" s="159"/>
      <c r="K8" s="159">
        <f>SUM(K9:K22)</f>
        <v>804531.46000000008</v>
      </c>
      <c r="L8" s="159"/>
      <c r="M8" s="159">
        <f>SUM(M9:M22)</f>
        <v>0</v>
      </c>
      <c r="N8" s="143"/>
      <c r="O8" s="143">
        <f>SUM(O9:O22)</f>
        <v>21.482309999999998</v>
      </c>
      <c r="P8" s="143"/>
      <c r="Q8" s="143">
        <f>SUM(Q9:Q22)</f>
        <v>0</v>
      </c>
      <c r="R8" s="143"/>
      <c r="S8" s="143"/>
      <c r="T8" s="155"/>
      <c r="U8" s="143">
        <f>SUM(U9:U22)</f>
        <v>995.63</v>
      </c>
      <c r="AE8" t="s">
        <v>84</v>
      </c>
    </row>
    <row r="9" spans="1:60" ht="22.5" outlineLevel="1" x14ac:dyDescent="0.2">
      <c r="A9" s="138">
        <v>1</v>
      </c>
      <c r="B9" s="138" t="s">
        <v>85</v>
      </c>
      <c r="C9" s="165" t="s">
        <v>86</v>
      </c>
      <c r="D9" s="145" t="s">
        <v>87</v>
      </c>
      <c r="E9" s="149">
        <v>68</v>
      </c>
      <c r="F9" s="151"/>
      <c r="G9" s="151">
        <f>F9*E9</f>
        <v>0</v>
      </c>
      <c r="H9" s="151">
        <v>0</v>
      </c>
      <c r="I9" s="151">
        <f t="shared" ref="I9:I22" si="0">ROUND(E9*H9,2)</f>
        <v>0</v>
      </c>
      <c r="J9" s="151">
        <v>208</v>
      </c>
      <c r="K9" s="151">
        <f t="shared" ref="K9:K22" si="1">ROUND(E9*J9,2)</f>
        <v>14144</v>
      </c>
      <c r="L9" s="151">
        <v>21</v>
      </c>
      <c r="M9" s="151">
        <f t="shared" ref="M9:M22" si="2">G9*(1+L9/100)</f>
        <v>0</v>
      </c>
      <c r="N9" s="145">
        <v>0</v>
      </c>
      <c r="O9" s="145">
        <f t="shared" ref="O9:O22" si="3">ROUND(E9*N9,5)</f>
        <v>0</v>
      </c>
      <c r="P9" s="145">
        <v>0</v>
      </c>
      <c r="Q9" s="145">
        <f t="shared" ref="Q9:Q22" si="4">ROUND(E9*P9,5)</f>
        <v>0</v>
      </c>
      <c r="R9" s="145"/>
      <c r="S9" s="145"/>
      <c r="T9" s="146">
        <v>0.16</v>
      </c>
      <c r="U9" s="145">
        <f t="shared" ref="U9:U22" si="5">ROUND(E9*T9,2)</f>
        <v>10.88</v>
      </c>
      <c r="V9" s="137"/>
      <c r="W9" s="137"/>
      <c r="X9" s="137"/>
      <c r="Y9" s="137"/>
      <c r="Z9" s="137"/>
      <c r="AA9" s="137"/>
      <c r="AB9" s="137"/>
      <c r="AC9" s="137"/>
      <c r="AD9" s="137"/>
      <c r="AE9" s="137" t="s">
        <v>88</v>
      </c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</row>
    <row r="10" spans="1:60" outlineLevel="1" x14ac:dyDescent="0.2">
      <c r="A10" s="138">
        <v>2</v>
      </c>
      <c r="B10" s="138" t="s">
        <v>89</v>
      </c>
      <c r="C10" s="165" t="s">
        <v>90</v>
      </c>
      <c r="D10" s="145" t="s">
        <v>87</v>
      </c>
      <c r="E10" s="149">
        <v>364</v>
      </c>
      <c r="F10" s="151"/>
      <c r="G10" s="151">
        <f t="shared" ref="G10:G22" si="6">F10*E10</f>
        <v>0</v>
      </c>
      <c r="H10" s="151">
        <v>0</v>
      </c>
      <c r="I10" s="151">
        <f t="shared" si="0"/>
        <v>0</v>
      </c>
      <c r="J10" s="151">
        <v>915</v>
      </c>
      <c r="K10" s="151">
        <f t="shared" si="1"/>
        <v>333060</v>
      </c>
      <c r="L10" s="151">
        <v>21</v>
      </c>
      <c r="M10" s="151">
        <f t="shared" si="2"/>
        <v>0</v>
      </c>
      <c r="N10" s="145">
        <v>0</v>
      </c>
      <c r="O10" s="145">
        <f t="shared" si="3"/>
        <v>0</v>
      </c>
      <c r="P10" s="145">
        <v>0</v>
      </c>
      <c r="Q10" s="145">
        <f t="shared" si="4"/>
        <v>0</v>
      </c>
      <c r="R10" s="145"/>
      <c r="S10" s="145"/>
      <c r="T10" s="146">
        <v>1.556</v>
      </c>
      <c r="U10" s="145">
        <f t="shared" si="5"/>
        <v>566.38</v>
      </c>
      <c r="V10" s="137"/>
      <c r="W10" s="137"/>
      <c r="X10" s="137"/>
      <c r="Y10" s="137"/>
      <c r="Z10" s="137"/>
      <c r="AA10" s="137"/>
      <c r="AB10" s="137"/>
      <c r="AC10" s="137"/>
      <c r="AD10" s="137"/>
      <c r="AE10" s="137" t="s">
        <v>88</v>
      </c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</row>
    <row r="11" spans="1:60" outlineLevel="1" x14ac:dyDescent="0.2">
      <c r="A11" s="138">
        <v>3</v>
      </c>
      <c r="B11" s="138" t="s">
        <v>91</v>
      </c>
      <c r="C11" s="165" t="s">
        <v>92</v>
      </c>
      <c r="D11" s="145" t="s">
        <v>87</v>
      </c>
      <c r="E11" s="149">
        <v>217</v>
      </c>
      <c r="F11" s="151"/>
      <c r="G11" s="151">
        <f t="shared" si="6"/>
        <v>0</v>
      </c>
      <c r="H11" s="151">
        <v>0</v>
      </c>
      <c r="I11" s="151">
        <f t="shared" si="0"/>
        <v>0</v>
      </c>
      <c r="J11" s="151">
        <v>48.5</v>
      </c>
      <c r="K11" s="151">
        <f t="shared" si="1"/>
        <v>10524.5</v>
      </c>
      <c r="L11" s="151">
        <v>21</v>
      </c>
      <c r="M11" s="151">
        <f t="shared" si="2"/>
        <v>0</v>
      </c>
      <c r="N11" s="145">
        <v>0</v>
      </c>
      <c r="O11" s="145">
        <f t="shared" si="3"/>
        <v>0</v>
      </c>
      <c r="P11" s="145">
        <v>0</v>
      </c>
      <c r="Q11" s="145">
        <f t="shared" si="4"/>
        <v>0</v>
      </c>
      <c r="R11" s="145"/>
      <c r="S11" s="145"/>
      <c r="T11" s="146">
        <v>5.8000000000000003E-2</v>
      </c>
      <c r="U11" s="145">
        <f t="shared" si="5"/>
        <v>12.59</v>
      </c>
      <c r="V11" s="137"/>
      <c r="W11" s="137"/>
      <c r="X11" s="137"/>
      <c r="Y11" s="137"/>
      <c r="Z11" s="137"/>
      <c r="AA11" s="137"/>
      <c r="AB11" s="137"/>
      <c r="AC11" s="137"/>
      <c r="AD11" s="137"/>
      <c r="AE11" s="137" t="s">
        <v>88</v>
      </c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</row>
    <row r="12" spans="1:60" outlineLevel="1" x14ac:dyDescent="0.2">
      <c r="A12" s="138">
        <v>4</v>
      </c>
      <c r="B12" s="138" t="s">
        <v>93</v>
      </c>
      <c r="C12" s="165" t="s">
        <v>94</v>
      </c>
      <c r="D12" s="145" t="s">
        <v>87</v>
      </c>
      <c r="E12" s="149">
        <v>215.7</v>
      </c>
      <c r="F12" s="151"/>
      <c r="G12" s="151">
        <f t="shared" si="6"/>
        <v>0</v>
      </c>
      <c r="H12" s="151">
        <v>0</v>
      </c>
      <c r="I12" s="151">
        <f t="shared" si="0"/>
        <v>0</v>
      </c>
      <c r="J12" s="151">
        <v>58.8</v>
      </c>
      <c r="K12" s="151">
        <f t="shared" si="1"/>
        <v>12683.16</v>
      </c>
      <c r="L12" s="151">
        <v>21</v>
      </c>
      <c r="M12" s="151">
        <f t="shared" si="2"/>
        <v>0</v>
      </c>
      <c r="N12" s="145">
        <v>0</v>
      </c>
      <c r="O12" s="145">
        <f t="shared" si="3"/>
        <v>0</v>
      </c>
      <c r="P12" s="145">
        <v>0</v>
      </c>
      <c r="Q12" s="145">
        <f t="shared" si="4"/>
        <v>0</v>
      </c>
      <c r="R12" s="145"/>
      <c r="S12" s="145"/>
      <c r="T12" s="146">
        <v>5.2999999999999999E-2</v>
      </c>
      <c r="U12" s="145">
        <f t="shared" si="5"/>
        <v>11.43</v>
      </c>
      <c r="V12" s="137"/>
      <c r="W12" s="137"/>
      <c r="X12" s="137"/>
      <c r="Y12" s="137"/>
      <c r="Z12" s="137"/>
      <c r="AA12" s="137"/>
      <c r="AB12" s="137"/>
      <c r="AC12" s="137"/>
      <c r="AD12" s="137"/>
      <c r="AE12" s="137" t="s">
        <v>88</v>
      </c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</row>
    <row r="13" spans="1:60" outlineLevel="1" x14ac:dyDescent="0.2">
      <c r="A13" s="138">
        <v>5</v>
      </c>
      <c r="B13" s="138" t="s">
        <v>95</v>
      </c>
      <c r="C13" s="165" t="s">
        <v>96</v>
      </c>
      <c r="D13" s="145" t="s">
        <v>87</v>
      </c>
      <c r="E13" s="149">
        <v>216.3</v>
      </c>
      <c r="F13" s="151"/>
      <c r="G13" s="151">
        <f t="shared" si="6"/>
        <v>0</v>
      </c>
      <c r="H13" s="151">
        <v>0</v>
      </c>
      <c r="I13" s="151">
        <f t="shared" si="0"/>
        <v>0</v>
      </c>
      <c r="J13" s="151">
        <v>159</v>
      </c>
      <c r="K13" s="151">
        <f t="shared" si="1"/>
        <v>34391.699999999997</v>
      </c>
      <c r="L13" s="151">
        <v>21</v>
      </c>
      <c r="M13" s="151">
        <f t="shared" si="2"/>
        <v>0</v>
      </c>
      <c r="N13" s="145">
        <v>0</v>
      </c>
      <c r="O13" s="145">
        <f t="shared" si="3"/>
        <v>0</v>
      </c>
      <c r="P13" s="145">
        <v>0</v>
      </c>
      <c r="Q13" s="145">
        <f t="shared" si="4"/>
        <v>0</v>
      </c>
      <c r="R13" s="145"/>
      <c r="S13" s="145"/>
      <c r="T13" s="146">
        <v>0.18</v>
      </c>
      <c r="U13" s="145">
        <f t="shared" si="5"/>
        <v>38.93</v>
      </c>
      <c r="V13" s="137"/>
      <c r="W13" s="137"/>
      <c r="X13" s="137"/>
      <c r="Y13" s="137"/>
      <c r="Z13" s="137"/>
      <c r="AA13" s="137"/>
      <c r="AB13" s="137"/>
      <c r="AC13" s="137"/>
      <c r="AD13" s="137"/>
      <c r="AE13" s="137" t="s">
        <v>88</v>
      </c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</row>
    <row r="14" spans="1:60" ht="22.5" outlineLevel="1" x14ac:dyDescent="0.2">
      <c r="A14" s="138">
        <v>6</v>
      </c>
      <c r="B14" s="138" t="s">
        <v>97</v>
      </c>
      <c r="C14" s="165" t="s">
        <v>98</v>
      </c>
      <c r="D14" s="145" t="s">
        <v>87</v>
      </c>
      <c r="E14" s="149">
        <v>12.4</v>
      </c>
      <c r="F14" s="151"/>
      <c r="G14" s="151">
        <f t="shared" si="6"/>
        <v>0</v>
      </c>
      <c r="H14" s="151">
        <v>772.44</v>
      </c>
      <c r="I14" s="151">
        <f t="shared" si="0"/>
        <v>9578.26</v>
      </c>
      <c r="J14" s="151">
        <v>783.56</v>
      </c>
      <c r="K14" s="151">
        <f t="shared" si="1"/>
        <v>9716.14</v>
      </c>
      <c r="L14" s="151">
        <v>21</v>
      </c>
      <c r="M14" s="151">
        <f t="shared" si="2"/>
        <v>0</v>
      </c>
      <c r="N14" s="145">
        <v>1.7</v>
      </c>
      <c r="O14" s="145">
        <f t="shared" si="3"/>
        <v>21.08</v>
      </c>
      <c r="P14" s="145">
        <v>0</v>
      </c>
      <c r="Q14" s="145">
        <f t="shared" si="4"/>
        <v>0</v>
      </c>
      <c r="R14" s="145"/>
      <c r="S14" s="145"/>
      <c r="T14" s="146">
        <v>1.59</v>
      </c>
      <c r="U14" s="145">
        <f t="shared" si="5"/>
        <v>19.72</v>
      </c>
      <c r="V14" s="137"/>
      <c r="W14" s="137"/>
      <c r="X14" s="137"/>
      <c r="Y14" s="137"/>
      <c r="Z14" s="137"/>
      <c r="AA14" s="137"/>
      <c r="AB14" s="137"/>
      <c r="AC14" s="137"/>
      <c r="AD14" s="137"/>
      <c r="AE14" s="137" t="s">
        <v>88</v>
      </c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</row>
    <row r="15" spans="1:60" outlineLevel="1" x14ac:dyDescent="0.2">
      <c r="A15" s="138">
        <v>7</v>
      </c>
      <c r="B15" s="138" t="s">
        <v>99</v>
      </c>
      <c r="C15" s="165" t="s">
        <v>100</v>
      </c>
      <c r="D15" s="145" t="s">
        <v>101</v>
      </c>
      <c r="E15" s="149">
        <v>48</v>
      </c>
      <c r="F15" s="151"/>
      <c r="G15" s="151">
        <f t="shared" si="6"/>
        <v>0</v>
      </c>
      <c r="H15" s="151">
        <v>14.58</v>
      </c>
      <c r="I15" s="151">
        <f t="shared" si="0"/>
        <v>699.84</v>
      </c>
      <c r="J15" s="151">
        <v>151.91999999999999</v>
      </c>
      <c r="K15" s="151">
        <f t="shared" si="1"/>
        <v>7292.16</v>
      </c>
      <c r="L15" s="151">
        <v>21</v>
      </c>
      <c r="M15" s="151">
        <f t="shared" si="2"/>
        <v>0</v>
      </c>
      <c r="N15" s="145">
        <v>9.8999999999999999E-4</v>
      </c>
      <c r="O15" s="145">
        <f t="shared" si="3"/>
        <v>4.752E-2</v>
      </c>
      <c r="P15" s="145">
        <v>0</v>
      </c>
      <c r="Q15" s="145">
        <f t="shared" si="4"/>
        <v>0</v>
      </c>
      <c r="R15" s="145"/>
      <c r="S15" s="145"/>
      <c r="T15" s="146">
        <v>0.23599999999999999</v>
      </c>
      <c r="U15" s="145">
        <f t="shared" si="5"/>
        <v>11.33</v>
      </c>
      <c r="V15" s="137"/>
      <c r="W15" s="137"/>
      <c r="X15" s="137"/>
      <c r="Y15" s="137"/>
      <c r="Z15" s="137"/>
      <c r="AA15" s="137"/>
      <c r="AB15" s="137"/>
      <c r="AC15" s="137"/>
      <c r="AD15" s="137"/>
      <c r="AE15" s="137" t="s">
        <v>88</v>
      </c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</row>
    <row r="16" spans="1:60" outlineLevel="1" x14ac:dyDescent="0.2">
      <c r="A16" s="138">
        <v>8</v>
      </c>
      <c r="B16" s="138" t="s">
        <v>102</v>
      </c>
      <c r="C16" s="165" t="s">
        <v>103</v>
      </c>
      <c r="D16" s="145" t="s">
        <v>101</v>
      </c>
      <c r="E16" s="149">
        <v>115</v>
      </c>
      <c r="F16" s="151"/>
      <c r="G16" s="151">
        <f t="shared" si="6"/>
        <v>0</v>
      </c>
      <c r="H16" s="151">
        <v>28.48</v>
      </c>
      <c r="I16" s="151">
        <f t="shared" si="0"/>
        <v>3275.2</v>
      </c>
      <c r="J16" s="151">
        <v>294.02</v>
      </c>
      <c r="K16" s="151">
        <f t="shared" si="1"/>
        <v>33812.300000000003</v>
      </c>
      <c r="L16" s="151">
        <v>21</v>
      </c>
      <c r="M16" s="151">
        <f t="shared" si="2"/>
        <v>0</v>
      </c>
      <c r="N16" s="145">
        <v>8.4999999999999995E-4</v>
      </c>
      <c r="O16" s="145">
        <f t="shared" si="3"/>
        <v>9.7750000000000004E-2</v>
      </c>
      <c r="P16" s="145">
        <v>0</v>
      </c>
      <c r="Q16" s="145">
        <f t="shared" si="4"/>
        <v>0</v>
      </c>
      <c r="R16" s="145"/>
      <c r="S16" s="145"/>
      <c r="T16" s="146">
        <v>0.47899999999999998</v>
      </c>
      <c r="U16" s="145">
        <f t="shared" si="5"/>
        <v>55.09</v>
      </c>
      <c r="V16" s="137"/>
      <c r="W16" s="137"/>
      <c r="X16" s="137"/>
      <c r="Y16" s="137"/>
      <c r="Z16" s="137"/>
      <c r="AA16" s="137"/>
      <c r="AB16" s="137"/>
      <c r="AC16" s="137"/>
      <c r="AD16" s="137"/>
      <c r="AE16" s="137" t="s">
        <v>88</v>
      </c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</row>
    <row r="17" spans="1:60" outlineLevel="1" x14ac:dyDescent="0.2">
      <c r="A17" s="138">
        <v>9</v>
      </c>
      <c r="B17" s="138" t="s">
        <v>104</v>
      </c>
      <c r="C17" s="165" t="s">
        <v>105</v>
      </c>
      <c r="D17" s="145" t="s">
        <v>101</v>
      </c>
      <c r="E17" s="149">
        <v>216</v>
      </c>
      <c r="F17" s="151"/>
      <c r="G17" s="151">
        <f t="shared" si="6"/>
        <v>0</v>
      </c>
      <c r="H17" s="151">
        <v>40.65</v>
      </c>
      <c r="I17" s="151">
        <f t="shared" si="0"/>
        <v>8780.4</v>
      </c>
      <c r="J17" s="151">
        <v>396.35</v>
      </c>
      <c r="K17" s="151">
        <f t="shared" si="1"/>
        <v>85611.6</v>
      </c>
      <c r="L17" s="151">
        <v>21</v>
      </c>
      <c r="M17" s="151">
        <f t="shared" si="2"/>
        <v>0</v>
      </c>
      <c r="N17" s="145">
        <v>1.1900000000000001E-3</v>
      </c>
      <c r="O17" s="145">
        <f t="shared" si="3"/>
        <v>0.25703999999999999</v>
      </c>
      <c r="P17" s="145">
        <v>0</v>
      </c>
      <c r="Q17" s="145">
        <f t="shared" si="4"/>
        <v>0</v>
      </c>
      <c r="R17" s="145"/>
      <c r="S17" s="145"/>
      <c r="T17" s="146">
        <v>0.63700000000000001</v>
      </c>
      <c r="U17" s="145">
        <f t="shared" si="5"/>
        <v>137.59</v>
      </c>
      <c r="V17" s="137"/>
      <c r="W17" s="137"/>
      <c r="X17" s="137"/>
      <c r="Y17" s="137"/>
      <c r="Z17" s="137"/>
      <c r="AA17" s="137"/>
      <c r="AB17" s="137"/>
      <c r="AC17" s="137"/>
      <c r="AD17" s="137"/>
      <c r="AE17" s="137" t="s">
        <v>88</v>
      </c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</row>
    <row r="18" spans="1:60" outlineLevel="1" x14ac:dyDescent="0.2">
      <c r="A18" s="138">
        <v>10</v>
      </c>
      <c r="B18" s="138" t="s">
        <v>106</v>
      </c>
      <c r="C18" s="165" t="s">
        <v>107</v>
      </c>
      <c r="D18" s="145" t="s">
        <v>101</v>
      </c>
      <c r="E18" s="149">
        <v>48</v>
      </c>
      <c r="F18" s="151"/>
      <c r="G18" s="151">
        <f t="shared" si="6"/>
        <v>0</v>
      </c>
      <c r="H18" s="151">
        <v>0</v>
      </c>
      <c r="I18" s="151">
        <f t="shared" si="0"/>
        <v>0</v>
      </c>
      <c r="J18" s="151">
        <v>36.6</v>
      </c>
      <c r="K18" s="151">
        <f t="shared" si="1"/>
        <v>1756.8</v>
      </c>
      <c r="L18" s="151">
        <v>21</v>
      </c>
      <c r="M18" s="151">
        <f t="shared" si="2"/>
        <v>0</v>
      </c>
      <c r="N18" s="145">
        <v>0</v>
      </c>
      <c r="O18" s="145">
        <f t="shared" si="3"/>
        <v>0</v>
      </c>
      <c r="P18" s="145">
        <v>0</v>
      </c>
      <c r="Q18" s="145">
        <f t="shared" si="4"/>
        <v>0</v>
      </c>
      <c r="R18" s="145"/>
      <c r="S18" s="145"/>
      <c r="T18" s="146">
        <v>7.0000000000000007E-2</v>
      </c>
      <c r="U18" s="145">
        <f t="shared" si="5"/>
        <v>3.36</v>
      </c>
      <c r="V18" s="137"/>
      <c r="W18" s="137"/>
      <c r="X18" s="137"/>
      <c r="Y18" s="137"/>
      <c r="Z18" s="137"/>
      <c r="AA18" s="137"/>
      <c r="AB18" s="137"/>
      <c r="AC18" s="137"/>
      <c r="AD18" s="137"/>
      <c r="AE18" s="137" t="s">
        <v>88</v>
      </c>
      <c r="AF18" s="137"/>
      <c r="AG18" s="137"/>
      <c r="AH18" s="137"/>
      <c r="AI18" s="137"/>
      <c r="AJ18" s="137"/>
      <c r="AK18" s="137"/>
      <c r="AL18" s="137"/>
      <c r="AM18" s="137"/>
      <c r="AN18" s="137"/>
      <c r="AO18" s="137"/>
      <c r="AP18" s="137"/>
      <c r="AQ18" s="137"/>
      <c r="AR18" s="137"/>
      <c r="AS18" s="137"/>
      <c r="AT18" s="137"/>
      <c r="AU18" s="137"/>
      <c r="AV18" s="137"/>
      <c r="AW18" s="137"/>
      <c r="AX18" s="137"/>
      <c r="AY18" s="137"/>
      <c r="AZ18" s="137"/>
      <c r="BA18" s="137"/>
      <c r="BB18" s="137"/>
      <c r="BC18" s="137"/>
      <c r="BD18" s="137"/>
      <c r="BE18" s="137"/>
      <c r="BF18" s="137"/>
      <c r="BG18" s="137"/>
      <c r="BH18" s="137"/>
    </row>
    <row r="19" spans="1:60" outlineLevel="1" x14ac:dyDescent="0.2">
      <c r="A19" s="138">
        <v>11</v>
      </c>
      <c r="B19" s="138" t="s">
        <v>108</v>
      </c>
      <c r="C19" s="165" t="s">
        <v>109</v>
      </c>
      <c r="D19" s="145" t="s">
        <v>101</v>
      </c>
      <c r="E19" s="149">
        <v>115</v>
      </c>
      <c r="F19" s="151"/>
      <c r="G19" s="151">
        <f t="shared" si="6"/>
        <v>0</v>
      </c>
      <c r="H19" s="151">
        <v>0</v>
      </c>
      <c r="I19" s="151">
        <f t="shared" si="0"/>
        <v>0</v>
      </c>
      <c r="J19" s="151">
        <v>171</v>
      </c>
      <c r="K19" s="151">
        <f t="shared" si="1"/>
        <v>19665</v>
      </c>
      <c r="L19" s="151">
        <v>21</v>
      </c>
      <c r="M19" s="151">
        <f t="shared" si="2"/>
        <v>0</v>
      </c>
      <c r="N19" s="145">
        <v>0</v>
      </c>
      <c r="O19" s="145">
        <f t="shared" si="3"/>
        <v>0</v>
      </c>
      <c r="P19" s="145">
        <v>0</v>
      </c>
      <c r="Q19" s="145">
        <f t="shared" si="4"/>
        <v>0</v>
      </c>
      <c r="R19" s="145"/>
      <c r="S19" s="145"/>
      <c r="T19" s="146">
        <v>0.32700000000000001</v>
      </c>
      <c r="U19" s="145">
        <f t="shared" si="5"/>
        <v>37.61</v>
      </c>
      <c r="V19" s="137"/>
      <c r="W19" s="137"/>
      <c r="X19" s="137"/>
      <c r="Y19" s="137"/>
      <c r="Z19" s="137"/>
      <c r="AA19" s="137"/>
      <c r="AB19" s="137"/>
      <c r="AC19" s="137"/>
      <c r="AD19" s="137"/>
      <c r="AE19" s="137" t="s">
        <v>88</v>
      </c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</row>
    <row r="20" spans="1:60" outlineLevel="1" x14ac:dyDescent="0.2">
      <c r="A20" s="138">
        <v>12</v>
      </c>
      <c r="B20" s="138" t="s">
        <v>110</v>
      </c>
      <c r="C20" s="165" t="s">
        <v>111</v>
      </c>
      <c r="D20" s="145" t="s">
        <v>101</v>
      </c>
      <c r="E20" s="149">
        <v>216</v>
      </c>
      <c r="F20" s="151"/>
      <c r="G20" s="151">
        <f t="shared" si="6"/>
        <v>0</v>
      </c>
      <c r="H20" s="151">
        <v>0</v>
      </c>
      <c r="I20" s="151">
        <f t="shared" si="0"/>
        <v>0</v>
      </c>
      <c r="J20" s="151">
        <v>248</v>
      </c>
      <c r="K20" s="151">
        <f t="shared" si="1"/>
        <v>53568</v>
      </c>
      <c r="L20" s="151">
        <v>21</v>
      </c>
      <c r="M20" s="151">
        <f t="shared" si="2"/>
        <v>0</v>
      </c>
      <c r="N20" s="145">
        <v>0</v>
      </c>
      <c r="O20" s="145">
        <f t="shared" si="3"/>
        <v>0</v>
      </c>
      <c r="P20" s="145">
        <v>0</v>
      </c>
      <c r="Q20" s="145">
        <f t="shared" si="4"/>
        <v>0</v>
      </c>
      <c r="R20" s="145"/>
      <c r="S20" s="145"/>
      <c r="T20" s="146">
        <v>0.41</v>
      </c>
      <c r="U20" s="145">
        <f t="shared" si="5"/>
        <v>88.56</v>
      </c>
      <c r="V20" s="137"/>
      <c r="W20" s="137"/>
      <c r="X20" s="137"/>
      <c r="Y20" s="137"/>
      <c r="Z20" s="137"/>
      <c r="AA20" s="137"/>
      <c r="AB20" s="137"/>
      <c r="AC20" s="137"/>
      <c r="AD20" s="137"/>
      <c r="AE20" s="137" t="s">
        <v>88</v>
      </c>
      <c r="AF20" s="137"/>
      <c r="AG20" s="137"/>
      <c r="AH20" s="137"/>
      <c r="AI20" s="137"/>
      <c r="AJ20" s="137"/>
      <c r="AK20" s="137"/>
      <c r="AL20" s="137"/>
      <c r="AM20" s="137"/>
      <c r="AN20" s="137"/>
      <c r="AO20" s="137"/>
      <c r="AP20" s="137"/>
      <c r="AQ20" s="137"/>
      <c r="AR20" s="137"/>
      <c r="AS20" s="137"/>
      <c r="AT20" s="137"/>
      <c r="AU20" s="137"/>
      <c r="AV20" s="137"/>
      <c r="AW20" s="137"/>
      <c r="AX20" s="137"/>
      <c r="AY20" s="137"/>
      <c r="AZ20" s="137"/>
      <c r="BA20" s="137"/>
      <c r="BB20" s="137"/>
      <c r="BC20" s="137"/>
      <c r="BD20" s="137"/>
      <c r="BE20" s="137"/>
      <c r="BF20" s="137"/>
      <c r="BG20" s="137"/>
      <c r="BH20" s="137"/>
    </row>
    <row r="21" spans="1:60" outlineLevel="1" x14ac:dyDescent="0.2">
      <c r="A21" s="138">
        <v>13</v>
      </c>
      <c r="B21" s="138" t="s">
        <v>112</v>
      </c>
      <c r="C21" s="165" t="s">
        <v>113</v>
      </c>
      <c r="D21" s="145" t="s">
        <v>87</v>
      </c>
      <c r="E21" s="149">
        <v>215.7</v>
      </c>
      <c r="F21" s="151"/>
      <c r="G21" s="151">
        <f t="shared" si="6"/>
        <v>0</v>
      </c>
      <c r="H21" s="151">
        <v>0</v>
      </c>
      <c r="I21" s="151">
        <f t="shared" si="0"/>
        <v>0</v>
      </c>
      <c r="J21" s="151">
        <v>309</v>
      </c>
      <c r="K21" s="151">
        <f t="shared" si="1"/>
        <v>66651.3</v>
      </c>
      <c r="L21" s="151">
        <v>21</v>
      </c>
      <c r="M21" s="151">
        <f t="shared" si="2"/>
        <v>0</v>
      </c>
      <c r="N21" s="145">
        <v>0</v>
      </c>
      <c r="O21" s="145">
        <f t="shared" si="3"/>
        <v>0</v>
      </c>
      <c r="P21" s="145">
        <v>0</v>
      </c>
      <c r="Q21" s="145">
        <f t="shared" si="4"/>
        <v>0</v>
      </c>
      <c r="R21" s="145"/>
      <c r="S21" s="145"/>
      <c r="T21" s="146">
        <v>0.01</v>
      </c>
      <c r="U21" s="145">
        <f t="shared" si="5"/>
        <v>2.16</v>
      </c>
      <c r="V21" s="137"/>
      <c r="W21" s="137"/>
      <c r="X21" s="137"/>
      <c r="Y21" s="137"/>
      <c r="Z21" s="137"/>
      <c r="AA21" s="137"/>
      <c r="AB21" s="137"/>
      <c r="AC21" s="137"/>
      <c r="AD21" s="137"/>
      <c r="AE21" s="137" t="s">
        <v>88</v>
      </c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</row>
    <row r="22" spans="1:60" outlineLevel="1" x14ac:dyDescent="0.2">
      <c r="A22" s="138">
        <v>14</v>
      </c>
      <c r="B22" s="138" t="s">
        <v>114</v>
      </c>
      <c r="C22" s="165" t="s">
        <v>115</v>
      </c>
      <c r="D22" s="145" t="s">
        <v>87</v>
      </c>
      <c r="E22" s="149">
        <v>215.7</v>
      </c>
      <c r="F22" s="151"/>
      <c r="G22" s="151">
        <f t="shared" si="6"/>
        <v>0</v>
      </c>
      <c r="H22" s="151">
        <v>0</v>
      </c>
      <c r="I22" s="151">
        <f t="shared" si="0"/>
        <v>0</v>
      </c>
      <c r="J22" s="151">
        <v>564</v>
      </c>
      <c r="K22" s="151">
        <f t="shared" si="1"/>
        <v>121654.8</v>
      </c>
      <c r="L22" s="151">
        <v>21</v>
      </c>
      <c r="M22" s="151">
        <f t="shared" si="2"/>
        <v>0</v>
      </c>
      <c r="N22" s="145">
        <v>0</v>
      </c>
      <c r="O22" s="145">
        <f t="shared" si="3"/>
        <v>0</v>
      </c>
      <c r="P22" s="145">
        <v>0</v>
      </c>
      <c r="Q22" s="145">
        <f t="shared" si="4"/>
        <v>0</v>
      </c>
      <c r="R22" s="145"/>
      <c r="S22" s="145"/>
      <c r="T22" s="146">
        <v>0</v>
      </c>
      <c r="U22" s="145">
        <f t="shared" si="5"/>
        <v>0</v>
      </c>
      <c r="V22" s="137"/>
      <c r="W22" s="137"/>
      <c r="X22" s="137"/>
      <c r="Y22" s="137"/>
      <c r="Z22" s="137"/>
      <c r="AA22" s="137"/>
      <c r="AB22" s="137"/>
      <c r="AC22" s="137"/>
      <c r="AD22" s="137"/>
      <c r="AE22" s="137" t="s">
        <v>88</v>
      </c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</row>
    <row r="23" spans="1:60" x14ac:dyDescent="0.2">
      <c r="A23" s="139" t="s">
        <v>83</v>
      </c>
      <c r="B23" s="139" t="s">
        <v>52</v>
      </c>
      <c r="C23" s="166" t="s">
        <v>53</v>
      </c>
      <c r="D23" s="147"/>
      <c r="E23" s="150"/>
      <c r="F23" s="152"/>
      <c r="G23" s="152">
        <f>SUMIF(AE24:AE24,"&lt;&gt;NOR",G24:G24)</f>
        <v>0</v>
      </c>
      <c r="H23" s="152"/>
      <c r="I23" s="152">
        <f>SUM(I24:I24)</f>
        <v>1541.12</v>
      </c>
      <c r="J23" s="152"/>
      <c r="K23" s="152">
        <f>SUM(K24:K24)</f>
        <v>1954.89</v>
      </c>
      <c r="L23" s="152"/>
      <c r="M23" s="152">
        <f>SUM(M24:M24)</f>
        <v>0</v>
      </c>
      <c r="N23" s="147"/>
      <c r="O23" s="147">
        <f>SUM(O24:O24)</f>
        <v>2.60406</v>
      </c>
      <c r="P23" s="147"/>
      <c r="Q23" s="147">
        <f>SUM(Q24:Q24)</f>
        <v>0</v>
      </c>
      <c r="R23" s="147"/>
      <c r="S23" s="147"/>
      <c r="T23" s="148"/>
      <c r="U23" s="147">
        <f>SUM(U24:U24)</f>
        <v>3.91</v>
      </c>
      <c r="AE23" t="s">
        <v>84</v>
      </c>
    </row>
    <row r="24" spans="1:60" outlineLevel="1" x14ac:dyDescent="0.2">
      <c r="A24" s="138">
        <v>15</v>
      </c>
      <c r="B24" s="138" t="s">
        <v>116</v>
      </c>
      <c r="C24" s="165" t="s">
        <v>117</v>
      </c>
      <c r="D24" s="145" t="s">
        <v>87</v>
      </c>
      <c r="E24" s="149">
        <v>2.2999999999999998</v>
      </c>
      <c r="F24" s="151"/>
      <c r="G24" s="151">
        <f>F24*E24</f>
        <v>0</v>
      </c>
      <c r="H24" s="151">
        <v>670.05</v>
      </c>
      <c r="I24" s="151">
        <f>ROUND(E24*H24,2)</f>
        <v>1541.12</v>
      </c>
      <c r="J24" s="151">
        <v>849.95</v>
      </c>
      <c r="K24" s="151">
        <f>ROUND(E24*J24,2)</f>
        <v>1954.89</v>
      </c>
      <c r="L24" s="151">
        <v>21</v>
      </c>
      <c r="M24" s="151">
        <f>G24*(1+L24/100)</f>
        <v>0</v>
      </c>
      <c r="N24" s="145">
        <v>1.1322000000000001</v>
      </c>
      <c r="O24" s="145">
        <f>ROUND(E24*N24,5)</f>
        <v>2.60406</v>
      </c>
      <c r="P24" s="145">
        <v>0</v>
      </c>
      <c r="Q24" s="145">
        <f>ROUND(E24*P24,5)</f>
        <v>0</v>
      </c>
      <c r="R24" s="145"/>
      <c r="S24" s="145"/>
      <c r="T24" s="146">
        <v>1.7</v>
      </c>
      <c r="U24" s="145">
        <f>ROUND(E24*T24,2)</f>
        <v>3.91</v>
      </c>
      <c r="V24" s="137"/>
      <c r="W24" s="137"/>
      <c r="X24" s="137"/>
      <c r="Y24" s="137"/>
      <c r="Z24" s="137"/>
      <c r="AA24" s="137"/>
      <c r="AB24" s="137"/>
      <c r="AC24" s="137"/>
      <c r="AD24" s="137"/>
      <c r="AE24" s="137" t="s">
        <v>88</v>
      </c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</row>
    <row r="25" spans="1:60" x14ac:dyDescent="0.2">
      <c r="A25" s="139" t="s">
        <v>83</v>
      </c>
      <c r="B25" s="139" t="s">
        <v>54</v>
      </c>
      <c r="C25" s="166" t="s">
        <v>55</v>
      </c>
      <c r="D25" s="147"/>
      <c r="E25" s="150"/>
      <c r="F25" s="152"/>
      <c r="G25" s="152">
        <f>SUMIF(AE26:AE93,"&lt;&gt;NOR",G26:G93)</f>
        <v>0</v>
      </c>
      <c r="H25" s="152"/>
      <c r="I25" s="152">
        <f>SUM(I26:I93)</f>
        <v>29.4</v>
      </c>
      <c r="J25" s="152"/>
      <c r="K25" s="152">
        <f>SUM(K26:K93)</f>
        <v>1458000.6</v>
      </c>
      <c r="L25" s="152"/>
      <c r="M25" s="152">
        <f>SUM(M26:M93)</f>
        <v>0</v>
      </c>
      <c r="N25" s="147"/>
      <c r="O25" s="147">
        <f>SUM(O26:O93)</f>
        <v>0</v>
      </c>
      <c r="P25" s="147"/>
      <c r="Q25" s="147">
        <f>SUM(Q26:Q93)</f>
        <v>0</v>
      </c>
      <c r="R25" s="147"/>
      <c r="S25" s="147"/>
      <c r="T25" s="148"/>
      <c r="U25" s="147">
        <f>SUM(U26:U93)</f>
        <v>2.4</v>
      </c>
      <c r="AE25" t="s">
        <v>84</v>
      </c>
    </row>
    <row r="26" spans="1:60" outlineLevel="1" x14ac:dyDescent="0.2">
      <c r="A26" s="138">
        <v>16</v>
      </c>
      <c r="B26" s="138" t="s">
        <v>93</v>
      </c>
      <c r="C26" s="165" t="s">
        <v>118</v>
      </c>
      <c r="D26" s="145" t="s">
        <v>119</v>
      </c>
      <c r="E26" s="149">
        <v>60</v>
      </c>
      <c r="F26" s="151"/>
      <c r="G26" s="151">
        <f t="shared" ref="G26:G27" si="7">F26*E26</f>
        <v>0</v>
      </c>
      <c r="H26" s="151">
        <v>0</v>
      </c>
      <c r="I26" s="151">
        <f>ROUND(E26*H26,2)</f>
        <v>0</v>
      </c>
      <c r="J26" s="151">
        <v>410</v>
      </c>
      <c r="K26" s="151">
        <f>ROUND(E26*J26,2)</f>
        <v>24600</v>
      </c>
      <c r="L26" s="151">
        <v>21</v>
      </c>
      <c r="M26" s="151">
        <f>G26*(1+L26/100)</f>
        <v>0</v>
      </c>
      <c r="N26" s="145">
        <v>0</v>
      </c>
      <c r="O26" s="145">
        <f>ROUND(E26*N26,5)</f>
        <v>0</v>
      </c>
      <c r="P26" s="145">
        <v>0</v>
      </c>
      <c r="Q26" s="145">
        <f>ROUND(E26*P26,5)</f>
        <v>0</v>
      </c>
      <c r="R26" s="145"/>
      <c r="S26" s="145"/>
      <c r="T26" s="146">
        <v>0</v>
      </c>
      <c r="U26" s="145">
        <f>ROUND(E26*T26,2)</f>
        <v>0</v>
      </c>
      <c r="V26" s="137"/>
      <c r="W26" s="137"/>
      <c r="X26" s="137"/>
      <c r="Y26" s="137"/>
      <c r="Z26" s="137"/>
      <c r="AA26" s="137"/>
      <c r="AB26" s="137"/>
      <c r="AC26" s="137"/>
      <c r="AD26" s="137"/>
      <c r="AE26" s="137" t="s">
        <v>88</v>
      </c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37"/>
      <c r="BB26" s="137"/>
      <c r="BC26" s="137"/>
      <c r="BD26" s="137"/>
      <c r="BE26" s="137"/>
      <c r="BF26" s="137"/>
      <c r="BG26" s="137"/>
      <c r="BH26" s="137"/>
    </row>
    <row r="27" spans="1:60" outlineLevel="1" x14ac:dyDescent="0.2">
      <c r="A27" s="138">
        <v>17</v>
      </c>
      <c r="B27" s="138" t="s">
        <v>93</v>
      </c>
      <c r="C27" s="165" t="s">
        <v>120</v>
      </c>
      <c r="D27" s="145" t="s">
        <v>170</v>
      </c>
      <c r="E27" s="149">
        <v>1</v>
      </c>
      <c r="F27" s="151"/>
      <c r="G27" s="151">
        <f t="shared" si="7"/>
        <v>0</v>
      </c>
      <c r="H27" s="151">
        <v>0</v>
      </c>
      <c r="I27" s="151">
        <f>ROUND(E27*H27,2)</f>
        <v>0</v>
      </c>
      <c r="J27" s="151">
        <v>24450</v>
      </c>
      <c r="K27" s="151">
        <f>ROUND(E27*J27,2)</f>
        <v>24450</v>
      </c>
      <c r="L27" s="151">
        <v>21</v>
      </c>
      <c r="M27" s="151">
        <f>G27*(1+L27/100)</f>
        <v>0</v>
      </c>
      <c r="N27" s="145">
        <v>0</v>
      </c>
      <c r="O27" s="145">
        <f>ROUND(E27*N27,5)</f>
        <v>0</v>
      </c>
      <c r="P27" s="145">
        <v>0</v>
      </c>
      <c r="Q27" s="145">
        <f>ROUND(E27*P27,5)</f>
        <v>0</v>
      </c>
      <c r="R27" s="145"/>
      <c r="S27" s="145"/>
      <c r="T27" s="146">
        <v>0</v>
      </c>
      <c r="U27" s="145">
        <f>ROUND(E27*T27,2)</f>
        <v>0</v>
      </c>
      <c r="V27" s="137"/>
      <c r="W27" s="137"/>
      <c r="X27" s="137"/>
      <c r="Y27" s="137"/>
      <c r="Z27" s="137"/>
      <c r="AA27" s="137"/>
      <c r="AB27" s="137"/>
      <c r="AC27" s="137"/>
      <c r="AD27" s="137"/>
      <c r="AE27" s="137" t="s">
        <v>88</v>
      </c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</row>
    <row r="28" spans="1:60" outlineLevel="1" x14ac:dyDescent="0.2">
      <c r="A28" s="138"/>
      <c r="B28" s="138"/>
      <c r="C28" s="223" t="s">
        <v>146</v>
      </c>
      <c r="D28" s="224"/>
      <c r="E28" s="225"/>
      <c r="F28" s="226"/>
      <c r="G28" s="227"/>
      <c r="H28" s="151"/>
      <c r="I28" s="151"/>
      <c r="J28" s="151"/>
      <c r="K28" s="151"/>
      <c r="L28" s="151"/>
      <c r="M28" s="151"/>
      <c r="N28" s="145"/>
      <c r="O28" s="145"/>
      <c r="P28" s="145"/>
      <c r="Q28" s="145"/>
      <c r="R28" s="145"/>
      <c r="S28" s="145"/>
      <c r="T28" s="146"/>
      <c r="U28" s="145"/>
      <c r="V28" s="137"/>
      <c r="W28" s="137"/>
      <c r="X28" s="137"/>
      <c r="Y28" s="137"/>
      <c r="Z28" s="137"/>
      <c r="AA28" s="137"/>
      <c r="AB28" s="137"/>
      <c r="AC28" s="137"/>
      <c r="AD28" s="137"/>
      <c r="AE28" s="137" t="s">
        <v>121</v>
      </c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40" t="str">
        <f t="shared" ref="BA28:BA35" si="8">C28</f>
        <v>Hloubka šachty 2,90m D1000 beton síla stěny 120mm</v>
      </c>
      <c r="BB28" s="137"/>
      <c r="BC28" s="137"/>
      <c r="BD28" s="137"/>
      <c r="BE28" s="137"/>
      <c r="BF28" s="137"/>
      <c r="BG28" s="137"/>
      <c r="BH28" s="137"/>
    </row>
    <row r="29" spans="1:60" outlineLevel="1" x14ac:dyDescent="0.2">
      <c r="A29" s="138"/>
      <c r="B29" s="138"/>
      <c r="C29" s="223" t="s">
        <v>147</v>
      </c>
      <c r="D29" s="224"/>
      <c r="E29" s="225"/>
      <c r="F29" s="226"/>
      <c r="G29" s="227"/>
      <c r="H29" s="151"/>
      <c r="I29" s="151"/>
      <c r="J29" s="151"/>
      <c r="K29" s="151"/>
      <c r="L29" s="151"/>
      <c r="M29" s="151"/>
      <c r="N29" s="145"/>
      <c r="O29" s="145"/>
      <c r="P29" s="145"/>
      <c r="Q29" s="145"/>
      <c r="R29" s="145"/>
      <c r="S29" s="145"/>
      <c r="T29" s="146"/>
      <c r="U29" s="145"/>
      <c r="V29" s="137"/>
      <c r="W29" s="137"/>
      <c r="X29" s="137"/>
      <c r="Y29" s="137"/>
      <c r="Z29" s="137"/>
      <c r="AA29" s="137"/>
      <c r="AB29" s="137"/>
      <c r="AC29" s="137"/>
      <c r="AD29" s="137"/>
      <c r="AE29" s="137" t="s">
        <v>121</v>
      </c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40" t="str">
        <f t="shared" si="8"/>
        <v>Šachtové dno kompakt TBZ-Q.1 100  1ks</v>
      </c>
      <c r="BB29" s="137"/>
      <c r="BC29" s="137"/>
      <c r="BD29" s="137"/>
      <c r="BE29" s="137"/>
      <c r="BF29" s="137"/>
      <c r="BG29" s="137"/>
      <c r="BH29" s="137"/>
    </row>
    <row r="30" spans="1:60" outlineLevel="1" x14ac:dyDescent="0.2">
      <c r="A30" s="138"/>
      <c r="B30" s="138"/>
      <c r="C30" s="223" t="s">
        <v>148</v>
      </c>
      <c r="D30" s="224"/>
      <c r="E30" s="225"/>
      <c r="F30" s="226"/>
      <c r="G30" s="227"/>
      <c r="H30" s="151"/>
      <c r="I30" s="151"/>
      <c r="J30" s="151"/>
      <c r="K30" s="151"/>
      <c r="L30" s="151"/>
      <c r="M30" s="151"/>
      <c r="N30" s="145"/>
      <c r="O30" s="145"/>
      <c r="P30" s="145"/>
      <c r="Q30" s="145"/>
      <c r="R30" s="145"/>
      <c r="S30" s="145"/>
      <c r="T30" s="146"/>
      <c r="U30" s="145"/>
      <c r="V30" s="137"/>
      <c r="W30" s="137"/>
      <c r="X30" s="137"/>
      <c r="Y30" s="137"/>
      <c r="Z30" s="137"/>
      <c r="AA30" s="137"/>
      <c r="AB30" s="137"/>
      <c r="AC30" s="137"/>
      <c r="AD30" s="137"/>
      <c r="AE30" s="137" t="s">
        <v>121</v>
      </c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40" t="str">
        <f t="shared" si="8"/>
        <v>Šachtový konus TBR-Q.1 100-63/58/12 1ks</v>
      </c>
      <c r="BB30" s="137"/>
      <c r="BC30" s="137"/>
      <c r="BD30" s="137"/>
      <c r="BE30" s="137"/>
      <c r="BF30" s="137"/>
      <c r="BG30" s="137"/>
      <c r="BH30" s="137"/>
    </row>
    <row r="31" spans="1:60" outlineLevel="1" x14ac:dyDescent="0.2">
      <c r="A31" s="138"/>
      <c r="B31" s="138"/>
      <c r="C31" s="223" t="s">
        <v>122</v>
      </c>
      <c r="D31" s="224"/>
      <c r="E31" s="225"/>
      <c r="F31" s="226"/>
      <c r="G31" s="227"/>
      <c r="H31" s="151"/>
      <c r="I31" s="151"/>
      <c r="J31" s="151"/>
      <c r="K31" s="151"/>
      <c r="L31" s="151"/>
      <c r="M31" s="151"/>
      <c r="N31" s="145"/>
      <c r="O31" s="145"/>
      <c r="P31" s="145"/>
      <c r="Q31" s="145"/>
      <c r="R31" s="145"/>
      <c r="S31" s="145"/>
      <c r="T31" s="146"/>
      <c r="U31" s="145"/>
      <c r="V31" s="137"/>
      <c r="W31" s="137"/>
      <c r="X31" s="137"/>
      <c r="Y31" s="137"/>
      <c r="Z31" s="137"/>
      <c r="AA31" s="137"/>
      <c r="AB31" s="137"/>
      <c r="AC31" s="137"/>
      <c r="AD31" s="137"/>
      <c r="AE31" s="137" t="s">
        <v>121</v>
      </c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40" t="str">
        <f t="shared" si="8"/>
        <v>TBS-Q.100/100/12 1ks</v>
      </c>
      <c r="BB31" s="137"/>
      <c r="BC31" s="137"/>
      <c r="BD31" s="137"/>
      <c r="BE31" s="137"/>
      <c r="BF31" s="137"/>
      <c r="BG31" s="137"/>
      <c r="BH31" s="137"/>
    </row>
    <row r="32" spans="1:60" outlineLevel="1" x14ac:dyDescent="0.2">
      <c r="A32" s="138"/>
      <c r="B32" s="138"/>
      <c r="C32" s="223" t="s">
        <v>123</v>
      </c>
      <c r="D32" s="224"/>
      <c r="E32" s="225"/>
      <c r="F32" s="226"/>
      <c r="G32" s="227"/>
      <c r="H32" s="151"/>
      <c r="I32" s="151"/>
      <c r="J32" s="151"/>
      <c r="K32" s="151"/>
      <c r="L32" s="151"/>
      <c r="M32" s="151"/>
      <c r="N32" s="145"/>
      <c r="O32" s="145"/>
      <c r="P32" s="145"/>
      <c r="Q32" s="145"/>
      <c r="R32" s="145"/>
      <c r="S32" s="145"/>
      <c r="T32" s="146"/>
      <c r="U32" s="145"/>
      <c r="V32" s="137"/>
      <c r="W32" s="137"/>
      <c r="X32" s="137"/>
      <c r="Y32" s="137"/>
      <c r="Z32" s="137"/>
      <c r="AA32" s="137"/>
      <c r="AB32" s="137"/>
      <c r="AC32" s="137"/>
      <c r="AD32" s="137"/>
      <c r="AE32" s="137" t="s">
        <v>121</v>
      </c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40" t="str">
        <f t="shared" si="8"/>
        <v>TBS-Q.100/50/12 1ks</v>
      </c>
      <c r="BB32" s="137"/>
      <c r="BC32" s="137"/>
      <c r="BD32" s="137"/>
      <c r="BE32" s="137"/>
      <c r="BF32" s="137"/>
      <c r="BG32" s="137"/>
      <c r="BH32" s="137"/>
    </row>
    <row r="33" spans="1:60" outlineLevel="1" x14ac:dyDescent="0.2">
      <c r="A33" s="138"/>
      <c r="B33" s="138"/>
      <c r="C33" s="223" t="s">
        <v>124</v>
      </c>
      <c r="D33" s="224"/>
      <c r="E33" s="225"/>
      <c r="F33" s="226"/>
      <c r="G33" s="227"/>
      <c r="H33" s="151"/>
      <c r="I33" s="151"/>
      <c r="J33" s="151"/>
      <c r="K33" s="151"/>
      <c r="L33" s="151"/>
      <c r="M33" s="151"/>
      <c r="N33" s="145"/>
      <c r="O33" s="145"/>
      <c r="P33" s="145"/>
      <c r="Q33" s="145"/>
      <c r="R33" s="145"/>
      <c r="S33" s="145"/>
      <c r="T33" s="146"/>
      <c r="U33" s="145"/>
      <c r="V33" s="137"/>
      <c r="W33" s="137"/>
      <c r="X33" s="137"/>
      <c r="Y33" s="137"/>
      <c r="Z33" s="137"/>
      <c r="AA33" s="137"/>
      <c r="AB33" s="137"/>
      <c r="AC33" s="137"/>
      <c r="AD33" s="137"/>
      <c r="AE33" s="137" t="s">
        <v>121</v>
      </c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40" t="str">
        <f t="shared" si="8"/>
        <v>TBW-Q.1 63/12 1ks</v>
      </c>
      <c r="BB33" s="137"/>
      <c r="BC33" s="137"/>
      <c r="BD33" s="137"/>
      <c r="BE33" s="137"/>
      <c r="BF33" s="137"/>
      <c r="BG33" s="137"/>
      <c r="BH33" s="137"/>
    </row>
    <row r="34" spans="1:60" outlineLevel="1" x14ac:dyDescent="0.2">
      <c r="A34" s="138"/>
      <c r="B34" s="138"/>
      <c r="C34" s="223" t="s">
        <v>125</v>
      </c>
      <c r="D34" s="224"/>
      <c r="E34" s="225"/>
      <c r="F34" s="226"/>
      <c r="G34" s="227"/>
      <c r="H34" s="151"/>
      <c r="I34" s="151"/>
      <c r="J34" s="151"/>
      <c r="K34" s="151"/>
      <c r="L34" s="151"/>
      <c r="M34" s="151"/>
      <c r="N34" s="145"/>
      <c r="O34" s="145"/>
      <c r="P34" s="145"/>
      <c r="Q34" s="145"/>
      <c r="R34" s="145"/>
      <c r="S34" s="145"/>
      <c r="T34" s="146"/>
      <c r="U34" s="145"/>
      <c r="V34" s="137"/>
      <c r="W34" s="137"/>
      <c r="X34" s="137"/>
      <c r="Y34" s="137"/>
      <c r="Z34" s="137"/>
      <c r="AA34" s="137"/>
      <c r="AB34" s="137"/>
      <c r="AC34" s="137"/>
      <c r="AD34" s="137"/>
      <c r="AE34" s="137" t="s">
        <v>121</v>
      </c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40" t="str">
        <f t="shared" si="8"/>
        <v>TBW-Q.1 63/10 1ks</v>
      </c>
      <c r="BB34" s="137"/>
      <c r="BC34" s="137"/>
      <c r="BD34" s="137"/>
      <c r="BE34" s="137"/>
      <c r="BF34" s="137"/>
      <c r="BG34" s="137"/>
      <c r="BH34" s="137"/>
    </row>
    <row r="35" spans="1:60" outlineLevel="1" x14ac:dyDescent="0.2">
      <c r="A35" s="138"/>
      <c r="B35" s="138"/>
      <c r="C35" s="223" t="s">
        <v>126</v>
      </c>
      <c r="D35" s="224"/>
      <c r="E35" s="225"/>
      <c r="F35" s="226"/>
      <c r="G35" s="227"/>
      <c r="H35" s="151"/>
      <c r="I35" s="151"/>
      <c r="J35" s="151"/>
      <c r="K35" s="151"/>
      <c r="L35" s="151"/>
      <c r="M35" s="151"/>
      <c r="N35" s="145"/>
      <c r="O35" s="145"/>
      <c r="P35" s="145"/>
      <c r="Q35" s="145"/>
      <c r="R35" s="145"/>
      <c r="S35" s="145"/>
      <c r="T35" s="146"/>
      <c r="U35" s="145"/>
      <c r="V35" s="137"/>
      <c r="W35" s="137"/>
      <c r="X35" s="137"/>
      <c r="Y35" s="137"/>
      <c r="Z35" s="137"/>
      <c r="AA35" s="137"/>
      <c r="AB35" s="137"/>
      <c r="AC35" s="137"/>
      <c r="AD35" s="137"/>
      <c r="AE35" s="137" t="s">
        <v>121</v>
      </c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40" t="str">
        <f t="shared" si="8"/>
        <v>Poklop litina D400 odvětraný</v>
      </c>
      <c r="BB35" s="137"/>
      <c r="BC35" s="137"/>
      <c r="BD35" s="137"/>
      <c r="BE35" s="137"/>
      <c r="BF35" s="137"/>
      <c r="BG35" s="137"/>
      <c r="BH35" s="137"/>
    </row>
    <row r="36" spans="1:60" outlineLevel="1" x14ac:dyDescent="0.2">
      <c r="A36" s="138">
        <v>18</v>
      </c>
      <c r="B36" s="138" t="s">
        <v>93</v>
      </c>
      <c r="C36" s="165" t="s">
        <v>127</v>
      </c>
      <c r="D36" s="145" t="s">
        <v>170</v>
      </c>
      <c r="E36" s="149">
        <v>1</v>
      </c>
      <c r="F36" s="151"/>
      <c r="G36" s="151">
        <f>F36*E36</f>
        <v>0</v>
      </c>
      <c r="H36" s="151">
        <v>0</v>
      </c>
      <c r="I36" s="151">
        <f>ROUND(E36*H36,2)</f>
        <v>0</v>
      </c>
      <c r="J36" s="151">
        <v>21790</v>
      </c>
      <c r="K36" s="151">
        <f>ROUND(E36*J36,2)</f>
        <v>21790</v>
      </c>
      <c r="L36" s="151">
        <v>21</v>
      </c>
      <c r="M36" s="151">
        <f>G36*(1+L36/100)</f>
        <v>0</v>
      </c>
      <c r="N36" s="145">
        <v>0</v>
      </c>
      <c r="O36" s="145">
        <f>ROUND(E36*N36,5)</f>
        <v>0</v>
      </c>
      <c r="P36" s="145">
        <v>0</v>
      </c>
      <c r="Q36" s="145">
        <f>ROUND(E36*P36,5)</f>
        <v>0</v>
      </c>
      <c r="R36" s="145"/>
      <c r="S36" s="145"/>
      <c r="T36" s="146">
        <v>0</v>
      </c>
      <c r="U36" s="145">
        <f>ROUND(E36*T36,2)</f>
        <v>0</v>
      </c>
      <c r="V36" s="137"/>
      <c r="W36" s="137"/>
      <c r="X36" s="137"/>
      <c r="Y36" s="137"/>
      <c r="Z36" s="137"/>
      <c r="AA36" s="137"/>
      <c r="AB36" s="137"/>
      <c r="AC36" s="137"/>
      <c r="AD36" s="137"/>
      <c r="AE36" s="137" t="s">
        <v>88</v>
      </c>
      <c r="AF36" s="137"/>
      <c r="AG36" s="137"/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37"/>
      <c r="BB36" s="137"/>
      <c r="BC36" s="137"/>
      <c r="BD36" s="137"/>
      <c r="BE36" s="137"/>
      <c r="BF36" s="137"/>
      <c r="BG36" s="137"/>
      <c r="BH36" s="137"/>
    </row>
    <row r="37" spans="1:60" outlineLevel="1" x14ac:dyDescent="0.2">
      <c r="A37" s="138"/>
      <c r="B37" s="138"/>
      <c r="C37" s="223" t="s">
        <v>149</v>
      </c>
      <c r="D37" s="224"/>
      <c r="E37" s="225"/>
      <c r="F37" s="226"/>
      <c r="G37" s="227"/>
      <c r="H37" s="151"/>
      <c r="I37" s="151"/>
      <c r="J37" s="151"/>
      <c r="K37" s="151"/>
      <c r="L37" s="151"/>
      <c r="M37" s="151"/>
      <c r="N37" s="145"/>
      <c r="O37" s="145"/>
      <c r="P37" s="145"/>
      <c r="Q37" s="145"/>
      <c r="R37" s="145"/>
      <c r="S37" s="145"/>
      <c r="T37" s="146"/>
      <c r="U37" s="145"/>
      <c r="V37" s="137"/>
      <c r="W37" s="137"/>
      <c r="X37" s="137"/>
      <c r="Y37" s="137"/>
      <c r="Z37" s="137"/>
      <c r="AA37" s="137"/>
      <c r="AB37" s="137"/>
      <c r="AC37" s="137"/>
      <c r="AD37" s="137"/>
      <c r="AE37" s="137" t="s">
        <v>121</v>
      </c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40" t="str">
        <f t="shared" ref="BA37:BA44" si="9">C37</f>
        <v>Hloubka šachty 2,96m D1000 beton síla stěny 120mm</v>
      </c>
      <c r="BB37" s="137"/>
      <c r="BC37" s="137"/>
      <c r="BD37" s="137"/>
      <c r="BE37" s="137"/>
      <c r="BF37" s="137"/>
      <c r="BG37" s="137"/>
      <c r="BH37" s="137"/>
    </row>
    <row r="38" spans="1:60" outlineLevel="1" x14ac:dyDescent="0.2">
      <c r="A38" s="138"/>
      <c r="B38" s="138"/>
      <c r="C38" s="223" t="s">
        <v>150</v>
      </c>
      <c r="D38" s="224"/>
      <c r="E38" s="225"/>
      <c r="F38" s="226"/>
      <c r="G38" s="227"/>
      <c r="H38" s="151"/>
      <c r="I38" s="151"/>
      <c r="J38" s="151"/>
      <c r="K38" s="151"/>
      <c r="L38" s="151"/>
      <c r="M38" s="151"/>
      <c r="N38" s="145"/>
      <c r="O38" s="145"/>
      <c r="P38" s="145"/>
      <c r="Q38" s="145"/>
      <c r="R38" s="145"/>
      <c r="S38" s="145"/>
      <c r="T38" s="146"/>
      <c r="U38" s="145"/>
      <c r="V38" s="137"/>
      <c r="W38" s="137"/>
      <c r="X38" s="137"/>
      <c r="Y38" s="137"/>
      <c r="Z38" s="137"/>
      <c r="AA38" s="137"/>
      <c r="AB38" s="137"/>
      <c r="AC38" s="137"/>
      <c r="AD38" s="137"/>
      <c r="AE38" s="137" t="s">
        <v>121</v>
      </c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40" t="str">
        <f t="shared" si="9"/>
        <v>Šachtové dno kompakt TBZ-Q.1 100 1ks</v>
      </c>
      <c r="BB38" s="137"/>
      <c r="BC38" s="137"/>
      <c r="BD38" s="137"/>
      <c r="BE38" s="137"/>
      <c r="BF38" s="137"/>
      <c r="BG38" s="137"/>
      <c r="BH38" s="137"/>
    </row>
    <row r="39" spans="1:60" outlineLevel="1" x14ac:dyDescent="0.2">
      <c r="A39" s="138"/>
      <c r="B39" s="138"/>
      <c r="C39" s="223" t="s">
        <v>148</v>
      </c>
      <c r="D39" s="224"/>
      <c r="E39" s="225"/>
      <c r="F39" s="226"/>
      <c r="G39" s="227"/>
      <c r="H39" s="151"/>
      <c r="I39" s="151"/>
      <c r="J39" s="151"/>
      <c r="K39" s="151"/>
      <c r="L39" s="151"/>
      <c r="M39" s="151"/>
      <c r="N39" s="145"/>
      <c r="O39" s="145"/>
      <c r="P39" s="145"/>
      <c r="Q39" s="145"/>
      <c r="R39" s="145"/>
      <c r="S39" s="145"/>
      <c r="T39" s="146"/>
      <c r="U39" s="145"/>
      <c r="V39" s="137"/>
      <c r="W39" s="137"/>
      <c r="X39" s="137"/>
      <c r="Y39" s="137"/>
      <c r="Z39" s="137"/>
      <c r="AA39" s="137"/>
      <c r="AB39" s="137"/>
      <c r="AC39" s="137"/>
      <c r="AD39" s="137"/>
      <c r="AE39" s="137" t="s">
        <v>121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40" t="str">
        <f t="shared" si="9"/>
        <v>Šachtový konus TBR-Q.1 100-63/58/12 1ks</v>
      </c>
      <c r="BB39" s="137"/>
      <c r="BC39" s="137"/>
      <c r="BD39" s="137"/>
      <c r="BE39" s="137"/>
      <c r="BF39" s="137"/>
      <c r="BG39" s="137"/>
      <c r="BH39" s="137"/>
    </row>
    <row r="40" spans="1:60" outlineLevel="1" x14ac:dyDescent="0.2">
      <c r="A40" s="138"/>
      <c r="B40" s="138"/>
      <c r="C40" s="223" t="s">
        <v>122</v>
      </c>
      <c r="D40" s="224"/>
      <c r="E40" s="225"/>
      <c r="F40" s="226"/>
      <c r="G40" s="227"/>
      <c r="H40" s="151"/>
      <c r="I40" s="151"/>
      <c r="J40" s="151"/>
      <c r="K40" s="151"/>
      <c r="L40" s="151"/>
      <c r="M40" s="151"/>
      <c r="N40" s="145"/>
      <c r="O40" s="145"/>
      <c r="P40" s="145"/>
      <c r="Q40" s="145"/>
      <c r="R40" s="145"/>
      <c r="S40" s="145"/>
      <c r="T40" s="146"/>
      <c r="U40" s="145"/>
      <c r="V40" s="137"/>
      <c r="W40" s="137"/>
      <c r="X40" s="137"/>
      <c r="Y40" s="137"/>
      <c r="Z40" s="137"/>
      <c r="AA40" s="137"/>
      <c r="AB40" s="137"/>
      <c r="AC40" s="137"/>
      <c r="AD40" s="137"/>
      <c r="AE40" s="137" t="s">
        <v>121</v>
      </c>
      <c r="AF40" s="137"/>
      <c r="AG40" s="137"/>
      <c r="AH40" s="137"/>
      <c r="AI40" s="137"/>
      <c r="AJ40" s="137"/>
      <c r="AK40" s="137"/>
      <c r="AL40" s="137"/>
      <c r="AM40" s="137"/>
      <c r="AN40" s="137"/>
      <c r="AO40" s="137"/>
      <c r="AP40" s="137"/>
      <c r="AQ40" s="137"/>
      <c r="AR40" s="137"/>
      <c r="AS40" s="137"/>
      <c r="AT40" s="137"/>
      <c r="AU40" s="137"/>
      <c r="AV40" s="137"/>
      <c r="AW40" s="137"/>
      <c r="AX40" s="137"/>
      <c r="AY40" s="137"/>
      <c r="AZ40" s="137"/>
      <c r="BA40" s="140" t="str">
        <f t="shared" si="9"/>
        <v>TBS-Q.100/100/12 1ks</v>
      </c>
      <c r="BB40" s="137"/>
      <c r="BC40" s="137"/>
      <c r="BD40" s="137"/>
      <c r="BE40" s="137"/>
      <c r="BF40" s="137"/>
      <c r="BG40" s="137"/>
      <c r="BH40" s="137"/>
    </row>
    <row r="41" spans="1:60" outlineLevel="1" x14ac:dyDescent="0.2">
      <c r="A41" s="138"/>
      <c r="B41" s="138"/>
      <c r="C41" s="223" t="s">
        <v>123</v>
      </c>
      <c r="D41" s="224"/>
      <c r="E41" s="225"/>
      <c r="F41" s="226"/>
      <c r="G41" s="227"/>
      <c r="H41" s="151"/>
      <c r="I41" s="151"/>
      <c r="J41" s="151"/>
      <c r="K41" s="151"/>
      <c r="L41" s="151"/>
      <c r="M41" s="151"/>
      <c r="N41" s="145"/>
      <c r="O41" s="145"/>
      <c r="P41" s="145"/>
      <c r="Q41" s="145"/>
      <c r="R41" s="145"/>
      <c r="S41" s="145"/>
      <c r="T41" s="146"/>
      <c r="U41" s="145"/>
      <c r="V41" s="137"/>
      <c r="W41" s="137"/>
      <c r="X41" s="137"/>
      <c r="Y41" s="137"/>
      <c r="Z41" s="137"/>
      <c r="AA41" s="137"/>
      <c r="AB41" s="137"/>
      <c r="AC41" s="137"/>
      <c r="AD41" s="137"/>
      <c r="AE41" s="137" t="s">
        <v>121</v>
      </c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40" t="str">
        <f t="shared" si="9"/>
        <v>TBS-Q.100/50/12 1ks</v>
      </c>
      <c r="BB41" s="137"/>
      <c r="BC41" s="137"/>
      <c r="BD41" s="137"/>
      <c r="BE41" s="137"/>
      <c r="BF41" s="137"/>
      <c r="BG41" s="137"/>
      <c r="BH41" s="137"/>
    </row>
    <row r="42" spans="1:60" outlineLevel="1" x14ac:dyDescent="0.2">
      <c r="A42" s="138"/>
      <c r="B42" s="138"/>
      <c r="C42" s="223" t="s">
        <v>128</v>
      </c>
      <c r="D42" s="224"/>
      <c r="E42" s="225"/>
      <c r="F42" s="226"/>
      <c r="G42" s="227"/>
      <c r="H42" s="151"/>
      <c r="I42" s="151"/>
      <c r="J42" s="151"/>
      <c r="K42" s="151"/>
      <c r="L42" s="151"/>
      <c r="M42" s="151"/>
      <c r="N42" s="145"/>
      <c r="O42" s="145"/>
      <c r="P42" s="145"/>
      <c r="Q42" s="145"/>
      <c r="R42" s="145"/>
      <c r="S42" s="145"/>
      <c r="T42" s="146"/>
      <c r="U42" s="145"/>
      <c r="V42" s="137"/>
      <c r="W42" s="137"/>
      <c r="X42" s="137"/>
      <c r="Y42" s="137"/>
      <c r="Z42" s="137"/>
      <c r="AA42" s="137"/>
      <c r="AB42" s="137"/>
      <c r="AC42" s="137"/>
      <c r="AD42" s="137"/>
      <c r="AE42" s="137" t="s">
        <v>121</v>
      </c>
      <c r="AF42" s="137"/>
      <c r="AG42" s="137"/>
      <c r="AH42" s="137"/>
      <c r="AI42" s="137"/>
      <c r="AJ42" s="137"/>
      <c r="AK42" s="137"/>
      <c r="AL42" s="137"/>
      <c r="AM42" s="137"/>
      <c r="AN42" s="137"/>
      <c r="AO42" s="137"/>
      <c r="AP42" s="137"/>
      <c r="AQ42" s="137"/>
      <c r="AR42" s="137"/>
      <c r="AS42" s="137"/>
      <c r="AT42" s="137"/>
      <c r="AU42" s="137"/>
      <c r="AV42" s="137"/>
      <c r="AW42" s="137"/>
      <c r="AX42" s="137"/>
      <c r="AY42" s="137"/>
      <c r="AZ42" s="137"/>
      <c r="BA42" s="140" t="str">
        <f t="shared" si="9"/>
        <v>TBS-Q.100/25/12 1ks</v>
      </c>
      <c r="BB42" s="137"/>
      <c r="BC42" s="137"/>
      <c r="BD42" s="137"/>
      <c r="BE42" s="137"/>
      <c r="BF42" s="137"/>
      <c r="BG42" s="137"/>
      <c r="BH42" s="137"/>
    </row>
    <row r="43" spans="1:60" outlineLevel="1" x14ac:dyDescent="0.2">
      <c r="A43" s="138"/>
      <c r="B43" s="138"/>
      <c r="C43" s="223" t="s">
        <v>129</v>
      </c>
      <c r="D43" s="224"/>
      <c r="E43" s="225"/>
      <c r="F43" s="226"/>
      <c r="G43" s="227"/>
      <c r="H43" s="151"/>
      <c r="I43" s="151"/>
      <c r="J43" s="151"/>
      <c r="K43" s="151"/>
      <c r="L43" s="151"/>
      <c r="M43" s="151"/>
      <c r="N43" s="145"/>
      <c r="O43" s="145"/>
      <c r="P43" s="145"/>
      <c r="Q43" s="145"/>
      <c r="R43" s="145"/>
      <c r="S43" s="145"/>
      <c r="T43" s="146"/>
      <c r="U43" s="145"/>
      <c r="V43" s="137"/>
      <c r="W43" s="137"/>
      <c r="X43" s="137"/>
      <c r="Y43" s="137"/>
      <c r="Z43" s="137"/>
      <c r="AA43" s="137"/>
      <c r="AB43" s="137"/>
      <c r="AC43" s="137"/>
      <c r="AD43" s="137"/>
      <c r="AE43" s="137" t="s">
        <v>121</v>
      </c>
      <c r="AF43" s="137"/>
      <c r="AG43" s="137"/>
      <c r="AH43" s="137"/>
      <c r="AI43" s="137"/>
      <c r="AJ43" s="137"/>
      <c r="AK43" s="137"/>
      <c r="AL43" s="137"/>
      <c r="AM43" s="137"/>
      <c r="AN43" s="137"/>
      <c r="AO43" s="137"/>
      <c r="AP43" s="137"/>
      <c r="AQ43" s="137"/>
      <c r="AR43" s="137"/>
      <c r="AS43" s="137"/>
      <c r="AT43" s="137"/>
      <c r="AU43" s="137"/>
      <c r="AV43" s="137"/>
      <c r="AW43" s="137"/>
      <c r="AX43" s="137"/>
      <c r="AY43" s="137"/>
      <c r="AZ43" s="137"/>
      <c r="BA43" s="140" t="str">
        <f t="shared" si="9"/>
        <v>TBW-Q.1 63/4 1ks</v>
      </c>
      <c r="BB43" s="137"/>
      <c r="BC43" s="137"/>
      <c r="BD43" s="137"/>
      <c r="BE43" s="137"/>
      <c r="BF43" s="137"/>
      <c r="BG43" s="137"/>
      <c r="BH43" s="137"/>
    </row>
    <row r="44" spans="1:60" outlineLevel="1" x14ac:dyDescent="0.2">
      <c r="A44" s="138"/>
      <c r="B44" s="138"/>
      <c r="C44" s="223" t="s">
        <v>126</v>
      </c>
      <c r="D44" s="224"/>
      <c r="E44" s="225"/>
      <c r="F44" s="226"/>
      <c r="G44" s="227"/>
      <c r="H44" s="151"/>
      <c r="I44" s="151"/>
      <c r="J44" s="151"/>
      <c r="K44" s="151"/>
      <c r="L44" s="151"/>
      <c r="M44" s="151"/>
      <c r="N44" s="145"/>
      <c r="O44" s="145"/>
      <c r="P44" s="145"/>
      <c r="Q44" s="145"/>
      <c r="R44" s="145"/>
      <c r="S44" s="145"/>
      <c r="T44" s="146"/>
      <c r="U44" s="145"/>
      <c r="V44" s="137"/>
      <c r="W44" s="137"/>
      <c r="X44" s="137"/>
      <c r="Y44" s="137"/>
      <c r="Z44" s="137"/>
      <c r="AA44" s="137"/>
      <c r="AB44" s="137"/>
      <c r="AC44" s="137"/>
      <c r="AD44" s="137"/>
      <c r="AE44" s="137" t="s">
        <v>121</v>
      </c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40" t="str">
        <f t="shared" si="9"/>
        <v>Poklop litina D400 odvětraný</v>
      </c>
      <c r="BB44" s="137"/>
      <c r="BC44" s="137"/>
      <c r="BD44" s="137"/>
      <c r="BE44" s="137"/>
      <c r="BF44" s="137"/>
      <c r="BG44" s="137"/>
      <c r="BH44" s="137"/>
    </row>
    <row r="45" spans="1:60" outlineLevel="1" x14ac:dyDescent="0.2">
      <c r="A45" s="138">
        <v>19</v>
      </c>
      <c r="B45" s="138" t="s">
        <v>93</v>
      </c>
      <c r="C45" s="165" t="s">
        <v>130</v>
      </c>
      <c r="D45" s="145" t="s">
        <v>170</v>
      </c>
      <c r="E45" s="149">
        <v>1</v>
      </c>
      <c r="F45" s="151"/>
      <c r="G45" s="151">
        <f>F45*E45</f>
        <v>0</v>
      </c>
      <c r="H45" s="151">
        <v>0</v>
      </c>
      <c r="I45" s="151">
        <f>ROUND(E45*H45,2)</f>
        <v>0</v>
      </c>
      <c r="J45" s="151">
        <v>50700</v>
      </c>
      <c r="K45" s="151">
        <f>ROUND(E45*J45,2)</f>
        <v>50700</v>
      </c>
      <c r="L45" s="151">
        <v>21</v>
      </c>
      <c r="M45" s="151">
        <f>G45*(1+L45/100)</f>
        <v>0</v>
      </c>
      <c r="N45" s="145">
        <v>0</v>
      </c>
      <c r="O45" s="145">
        <f>ROUND(E45*N45,5)</f>
        <v>0</v>
      </c>
      <c r="P45" s="145">
        <v>0</v>
      </c>
      <c r="Q45" s="145">
        <f>ROUND(E45*P45,5)</f>
        <v>0</v>
      </c>
      <c r="R45" s="145"/>
      <c r="S45" s="145"/>
      <c r="T45" s="146">
        <v>0</v>
      </c>
      <c r="U45" s="145">
        <f>ROUND(E45*T45,2)</f>
        <v>0</v>
      </c>
      <c r="V45" s="137"/>
      <c r="W45" s="137"/>
      <c r="X45" s="137"/>
      <c r="Y45" s="137"/>
      <c r="Z45" s="137"/>
      <c r="AA45" s="137"/>
      <c r="AB45" s="137"/>
      <c r="AC45" s="137"/>
      <c r="AD45" s="137"/>
      <c r="AE45" s="137" t="s">
        <v>88</v>
      </c>
      <c r="AF45" s="137"/>
      <c r="AG45" s="137"/>
      <c r="AH45" s="137"/>
      <c r="AI45" s="137"/>
      <c r="AJ45" s="137"/>
      <c r="AK45" s="137"/>
      <c r="AL45" s="137"/>
      <c r="AM45" s="137"/>
      <c r="AN45" s="137"/>
      <c r="AO45" s="137"/>
      <c r="AP45" s="137"/>
      <c r="AQ45" s="137"/>
      <c r="AR45" s="137"/>
      <c r="AS45" s="137"/>
      <c r="AT45" s="137"/>
      <c r="AU45" s="137"/>
      <c r="AV45" s="137"/>
      <c r="AW45" s="137"/>
      <c r="AX45" s="137"/>
      <c r="AY45" s="137"/>
      <c r="AZ45" s="137"/>
      <c r="BA45" s="137"/>
      <c r="BB45" s="137"/>
      <c r="BC45" s="137"/>
      <c r="BD45" s="137"/>
      <c r="BE45" s="137"/>
      <c r="BF45" s="137"/>
      <c r="BG45" s="137"/>
      <c r="BH45" s="137"/>
    </row>
    <row r="46" spans="1:60" outlineLevel="1" x14ac:dyDescent="0.2">
      <c r="A46" s="138"/>
      <c r="B46" s="138"/>
      <c r="C46" s="223" t="s">
        <v>151</v>
      </c>
      <c r="D46" s="224"/>
      <c r="E46" s="225"/>
      <c r="F46" s="226"/>
      <c r="G46" s="227"/>
      <c r="H46" s="151"/>
      <c r="I46" s="151"/>
      <c r="J46" s="151"/>
      <c r="K46" s="151"/>
      <c r="L46" s="151"/>
      <c r="M46" s="151"/>
      <c r="N46" s="145"/>
      <c r="O46" s="145"/>
      <c r="P46" s="145"/>
      <c r="Q46" s="145"/>
      <c r="R46" s="145"/>
      <c r="S46" s="145"/>
      <c r="T46" s="146"/>
      <c r="U46" s="145"/>
      <c r="V46" s="137"/>
      <c r="W46" s="137"/>
      <c r="X46" s="137"/>
      <c r="Y46" s="137"/>
      <c r="Z46" s="137"/>
      <c r="AA46" s="137"/>
      <c r="AB46" s="137"/>
      <c r="AC46" s="137"/>
      <c r="AD46" s="137"/>
      <c r="AE46" s="137" t="s">
        <v>121</v>
      </c>
      <c r="AF46" s="137"/>
      <c r="AG46" s="137"/>
      <c r="AH46" s="137"/>
      <c r="AI46" s="137"/>
      <c r="AJ46" s="137"/>
      <c r="AK46" s="137"/>
      <c r="AL46" s="137"/>
      <c r="AM46" s="137"/>
      <c r="AN46" s="137"/>
      <c r="AO46" s="137"/>
      <c r="AP46" s="137"/>
      <c r="AQ46" s="137"/>
      <c r="AR46" s="137"/>
      <c r="AS46" s="137"/>
      <c r="AT46" s="137"/>
      <c r="AU46" s="137"/>
      <c r="AV46" s="137"/>
      <c r="AW46" s="137"/>
      <c r="AX46" s="137"/>
      <c r="AY46" s="137"/>
      <c r="AZ46" s="137"/>
      <c r="BA46" s="140" t="str">
        <f t="shared" ref="BA46:BA53" si="10">C46</f>
        <v>Hloubka šachty 3,54m D1000 beton síla stěny 120mm</v>
      </c>
      <c r="BB46" s="137"/>
      <c r="BC46" s="137"/>
      <c r="BD46" s="137"/>
      <c r="BE46" s="137"/>
      <c r="BF46" s="137"/>
      <c r="BG46" s="137"/>
      <c r="BH46" s="137"/>
    </row>
    <row r="47" spans="1:60" outlineLevel="1" x14ac:dyDescent="0.2">
      <c r="A47" s="138"/>
      <c r="B47" s="138"/>
      <c r="C47" s="223" t="s">
        <v>150</v>
      </c>
      <c r="D47" s="224"/>
      <c r="E47" s="225"/>
      <c r="F47" s="226"/>
      <c r="G47" s="227"/>
      <c r="H47" s="151"/>
      <c r="I47" s="151"/>
      <c r="J47" s="151"/>
      <c r="K47" s="151"/>
      <c r="L47" s="151"/>
      <c r="M47" s="151"/>
      <c r="N47" s="145"/>
      <c r="O47" s="145"/>
      <c r="P47" s="145"/>
      <c r="Q47" s="145"/>
      <c r="R47" s="145"/>
      <c r="S47" s="145"/>
      <c r="T47" s="146"/>
      <c r="U47" s="145"/>
      <c r="V47" s="137"/>
      <c r="W47" s="137"/>
      <c r="X47" s="137"/>
      <c r="Y47" s="137"/>
      <c r="Z47" s="137"/>
      <c r="AA47" s="137"/>
      <c r="AB47" s="137"/>
      <c r="AC47" s="137"/>
      <c r="AD47" s="137"/>
      <c r="AE47" s="137" t="s">
        <v>121</v>
      </c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40" t="str">
        <f t="shared" si="10"/>
        <v>Šachtové dno kompakt TBZ-Q.1 100 1ks</v>
      </c>
      <c r="BB47" s="137"/>
      <c r="BC47" s="137"/>
      <c r="BD47" s="137"/>
      <c r="BE47" s="137"/>
      <c r="BF47" s="137"/>
      <c r="BG47" s="137"/>
      <c r="BH47" s="137"/>
    </row>
    <row r="48" spans="1:60" outlineLevel="1" x14ac:dyDescent="0.2">
      <c r="A48" s="138"/>
      <c r="B48" s="138"/>
      <c r="C48" s="223" t="s">
        <v>148</v>
      </c>
      <c r="D48" s="224"/>
      <c r="E48" s="225"/>
      <c r="F48" s="226"/>
      <c r="G48" s="227"/>
      <c r="H48" s="151"/>
      <c r="I48" s="151"/>
      <c r="J48" s="151"/>
      <c r="K48" s="151"/>
      <c r="L48" s="151"/>
      <c r="M48" s="151"/>
      <c r="N48" s="145"/>
      <c r="O48" s="145"/>
      <c r="P48" s="145"/>
      <c r="Q48" s="145"/>
      <c r="R48" s="145"/>
      <c r="S48" s="145"/>
      <c r="T48" s="146"/>
      <c r="U48" s="145"/>
      <c r="V48" s="137"/>
      <c r="W48" s="137"/>
      <c r="X48" s="137"/>
      <c r="Y48" s="137"/>
      <c r="Z48" s="137"/>
      <c r="AA48" s="137"/>
      <c r="AB48" s="137"/>
      <c r="AC48" s="137"/>
      <c r="AD48" s="137"/>
      <c r="AE48" s="137" t="s">
        <v>121</v>
      </c>
      <c r="AF48" s="137"/>
      <c r="AG48" s="137"/>
      <c r="AH48" s="137"/>
      <c r="AI48" s="137"/>
      <c r="AJ48" s="137"/>
      <c r="AK48" s="137"/>
      <c r="AL48" s="137"/>
      <c r="AM48" s="137"/>
      <c r="AN48" s="137"/>
      <c r="AO48" s="137"/>
      <c r="AP48" s="137"/>
      <c r="AQ48" s="137"/>
      <c r="AR48" s="137"/>
      <c r="AS48" s="137"/>
      <c r="AT48" s="137"/>
      <c r="AU48" s="137"/>
      <c r="AV48" s="137"/>
      <c r="AW48" s="137"/>
      <c r="AX48" s="137"/>
      <c r="AY48" s="137"/>
      <c r="AZ48" s="137"/>
      <c r="BA48" s="140" t="str">
        <f t="shared" si="10"/>
        <v>Šachtový konus TBR-Q.1 100-63/58/12 1ks</v>
      </c>
      <c r="BB48" s="137"/>
      <c r="BC48" s="137"/>
      <c r="BD48" s="137"/>
      <c r="BE48" s="137"/>
      <c r="BF48" s="137"/>
      <c r="BG48" s="137"/>
      <c r="BH48" s="137"/>
    </row>
    <row r="49" spans="1:60" outlineLevel="1" x14ac:dyDescent="0.2">
      <c r="A49" s="138"/>
      <c r="B49" s="138"/>
      <c r="C49" s="223" t="s">
        <v>131</v>
      </c>
      <c r="D49" s="224"/>
      <c r="E49" s="225"/>
      <c r="F49" s="226"/>
      <c r="G49" s="227"/>
      <c r="H49" s="151"/>
      <c r="I49" s="151"/>
      <c r="J49" s="151"/>
      <c r="K49" s="151"/>
      <c r="L49" s="151"/>
      <c r="M49" s="151"/>
      <c r="N49" s="145"/>
      <c r="O49" s="145"/>
      <c r="P49" s="145"/>
      <c r="Q49" s="145"/>
      <c r="R49" s="145"/>
      <c r="S49" s="145"/>
      <c r="T49" s="146"/>
      <c r="U49" s="145"/>
      <c r="V49" s="137"/>
      <c r="W49" s="137"/>
      <c r="X49" s="137"/>
      <c r="Y49" s="137"/>
      <c r="Z49" s="137"/>
      <c r="AA49" s="137"/>
      <c r="AB49" s="137"/>
      <c r="AC49" s="137"/>
      <c r="AD49" s="137"/>
      <c r="AE49" s="137" t="s">
        <v>121</v>
      </c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40" t="str">
        <f t="shared" si="10"/>
        <v>TBS-Q.100/100/12 2ks</v>
      </c>
      <c r="BB49" s="137"/>
      <c r="BC49" s="137"/>
      <c r="BD49" s="137"/>
      <c r="BE49" s="137"/>
      <c r="BF49" s="137"/>
      <c r="BG49" s="137"/>
      <c r="BH49" s="137"/>
    </row>
    <row r="50" spans="1:60" outlineLevel="1" x14ac:dyDescent="0.2">
      <c r="A50" s="138"/>
      <c r="B50" s="138"/>
      <c r="C50" s="223" t="s">
        <v>128</v>
      </c>
      <c r="D50" s="224"/>
      <c r="E50" s="225"/>
      <c r="F50" s="226"/>
      <c r="G50" s="227"/>
      <c r="H50" s="151"/>
      <c r="I50" s="151"/>
      <c r="J50" s="151"/>
      <c r="K50" s="151"/>
      <c r="L50" s="151"/>
      <c r="M50" s="151"/>
      <c r="N50" s="145"/>
      <c r="O50" s="145"/>
      <c r="P50" s="145"/>
      <c r="Q50" s="145"/>
      <c r="R50" s="145"/>
      <c r="S50" s="145"/>
      <c r="T50" s="146"/>
      <c r="U50" s="145"/>
      <c r="V50" s="137"/>
      <c r="W50" s="137"/>
      <c r="X50" s="137"/>
      <c r="Y50" s="137"/>
      <c r="Z50" s="137"/>
      <c r="AA50" s="137"/>
      <c r="AB50" s="137"/>
      <c r="AC50" s="137"/>
      <c r="AD50" s="137"/>
      <c r="AE50" s="137" t="s">
        <v>121</v>
      </c>
      <c r="AF50" s="137"/>
      <c r="AG50" s="137"/>
      <c r="AH50" s="137"/>
      <c r="AI50" s="137"/>
      <c r="AJ50" s="137"/>
      <c r="AK50" s="137"/>
      <c r="AL50" s="137"/>
      <c r="AM50" s="137"/>
      <c r="AN50" s="137"/>
      <c r="AO50" s="137"/>
      <c r="AP50" s="137"/>
      <c r="AQ50" s="137"/>
      <c r="AR50" s="137"/>
      <c r="AS50" s="137"/>
      <c r="AT50" s="137"/>
      <c r="AU50" s="137"/>
      <c r="AV50" s="137"/>
      <c r="AW50" s="137"/>
      <c r="AX50" s="137"/>
      <c r="AY50" s="137"/>
      <c r="AZ50" s="137"/>
      <c r="BA50" s="140" t="str">
        <f t="shared" si="10"/>
        <v>TBS-Q.100/25/12 1ks</v>
      </c>
      <c r="BB50" s="137"/>
      <c r="BC50" s="137"/>
      <c r="BD50" s="137"/>
      <c r="BE50" s="137"/>
      <c r="BF50" s="137"/>
      <c r="BG50" s="137"/>
      <c r="BH50" s="137"/>
    </row>
    <row r="51" spans="1:60" outlineLevel="1" x14ac:dyDescent="0.2">
      <c r="A51" s="138"/>
      <c r="B51" s="138"/>
      <c r="C51" s="223" t="s">
        <v>125</v>
      </c>
      <c r="D51" s="224"/>
      <c r="E51" s="225"/>
      <c r="F51" s="226"/>
      <c r="G51" s="227"/>
      <c r="H51" s="151"/>
      <c r="I51" s="151"/>
      <c r="J51" s="151"/>
      <c r="K51" s="151"/>
      <c r="L51" s="151"/>
      <c r="M51" s="151"/>
      <c r="N51" s="145"/>
      <c r="O51" s="145"/>
      <c r="P51" s="145"/>
      <c r="Q51" s="145"/>
      <c r="R51" s="145"/>
      <c r="S51" s="145"/>
      <c r="T51" s="146"/>
      <c r="U51" s="145"/>
      <c r="V51" s="137"/>
      <c r="W51" s="137"/>
      <c r="X51" s="137"/>
      <c r="Y51" s="137"/>
      <c r="Z51" s="137"/>
      <c r="AA51" s="137"/>
      <c r="AB51" s="137"/>
      <c r="AC51" s="137"/>
      <c r="AD51" s="137"/>
      <c r="AE51" s="137" t="s">
        <v>121</v>
      </c>
      <c r="AF51" s="137"/>
      <c r="AG51" s="137"/>
      <c r="AH51" s="137"/>
      <c r="AI51" s="137"/>
      <c r="AJ51" s="137"/>
      <c r="AK51" s="137"/>
      <c r="AL51" s="137"/>
      <c r="AM51" s="137"/>
      <c r="AN51" s="137"/>
      <c r="AO51" s="137"/>
      <c r="AP51" s="137"/>
      <c r="AQ51" s="137"/>
      <c r="AR51" s="137"/>
      <c r="AS51" s="137"/>
      <c r="AT51" s="137"/>
      <c r="AU51" s="137"/>
      <c r="AV51" s="137"/>
      <c r="AW51" s="137"/>
      <c r="AX51" s="137"/>
      <c r="AY51" s="137"/>
      <c r="AZ51" s="137"/>
      <c r="BA51" s="140" t="str">
        <f t="shared" si="10"/>
        <v>TBW-Q.1 63/10 1ks</v>
      </c>
      <c r="BB51" s="137"/>
      <c r="BC51" s="137"/>
      <c r="BD51" s="137"/>
      <c r="BE51" s="137"/>
      <c r="BF51" s="137"/>
      <c r="BG51" s="137"/>
      <c r="BH51" s="137"/>
    </row>
    <row r="52" spans="1:60" outlineLevel="1" x14ac:dyDescent="0.2">
      <c r="A52" s="138"/>
      <c r="B52" s="138"/>
      <c r="C52" s="223" t="s">
        <v>126</v>
      </c>
      <c r="D52" s="224"/>
      <c r="E52" s="225"/>
      <c r="F52" s="226"/>
      <c r="G52" s="227"/>
      <c r="H52" s="151"/>
      <c r="I52" s="151"/>
      <c r="J52" s="151"/>
      <c r="K52" s="151"/>
      <c r="L52" s="151"/>
      <c r="M52" s="151"/>
      <c r="N52" s="145"/>
      <c r="O52" s="145"/>
      <c r="P52" s="145"/>
      <c r="Q52" s="145"/>
      <c r="R52" s="145"/>
      <c r="S52" s="145"/>
      <c r="T52" s="146"/>
      <c r="U52" s="145"/>
      <c r="V52" s="137"/>
      <c r="W52" s="137"/>
      <c r="X52" s="137"/>
      <c r="Y52" s="137"/>
      <c r="Z52" s="137"/>
      <c r="AA52" s="137"/>
      <c r="AB52" s="137"/>
      <c r="AC52" s="137"/>
      <c r="AD52" s="137"/>
      <c r="AE52" s="137" t="s">
        <v>121</v>
      </c>
      <c r="AF52" s="137"/>
      <c r="AG52" s="137"/>
      <c r="AH52" s="137"/>
      <c r="AI52" s="137"/>
      <c r="AJ52" s="137"/>
      <c r="AK52" s="137"/>
      <c r="AL52" s="137"/>
      <c r="AM52" s="137"/>
      <c r="AN52" s="137"/>
      <c r="AO52" s="137"/>
      <c r="AP52" s="137"/>
      <c r="AQ52" s="137"/>
      <c r="AR52" s="137"/>
      <c r="AS52" s="137"/>
      <c r="AT52" s="137"/>
      <c r="AU52" s="137"/>
      <c r="AV52" s="137"/>
      <c r="AW52" s="137"/>
      <c r="AX52" s="137"/>
      <c r="AY52" s="137"/>
      <c r="AZ52" s="137"/>
      <c r="BA52" s="140" t="str">
        <f t="shared" si="10"/>
        <v>Poklop litina D400 odvětraný</v>
      </c>
      <c r="BB52" s="137"/>
      <c r="BC52" s="137"/>
      <c r="BD52" s="137"/>
      <c r="BE52" s="137"/>
      <c r="BF52" s="137"/>
      <c r="BG52" s="137"/>
      <c r="BH52" s="137"/>
    </row>
    <row r="53" spans="1:60" outlineLevel="1" x14ac:dyDescent="0.2">
      <c r="A53" s="138"/>
      <c r="B53" s="138"/>
      <c r="C53" s="223" t="s">
        <v>132</v>
      </c>
      <c r="D53" s="224"/>
      <c r="E53" s="225"/>
      <c r="F53" s="226"/>
      <c r="G53" s="227"/>
      <c r="H53" s="151"/>
      <c r="I53" s="151"/>
      <c r="J53" s="151"/>
      <c r="K53" s="151"/>
      <c r="L53" s="151"/>
      <c r="M53" s="151"/>
      <c r="N53" s="145"/>
      <c r="O53" s="145"/>
      <c r="P53" s="145"/>
      <c r="Q53" s="145"/>
      <c r="R53" s="145"/>
      <c r="S53" s="145"/>
      <c r="T53" s="146"/>
      <c r="U53" s="145"/>
      <c r="V53" s="137"/>
      <c r="W53" s="137"/>
      <c r="X53" s="137"/>
      <c r="Y53" s="137"/>
      <c r="Z53" s="137"/>
      <c r="AA53" s="137"/>
      <c r="AB53" s="137"/>
      <c r="AC53" s="137"/>
      <c r="AD53" s="137"/>
      <c r="AE53" s="137" t="s">
        <v>121</v>
      </c>
      <c r="AF53" s="137"/>
      <c r="AG53" s="137"/>
      <c r="AH53" s="137"/>
      <c r="AI53" s="137"/>
      <c r="AJ53" s="137"/>
      <c r="AK53" s="137"/>
      <c r="AL53" s="137"/>
      <c r="AM53" s="137"/>
      <c r="AN53" s="137"/>
      <c r="AO53" s="137"/>
      <c r="AP53" s="137"/>
      <c r="AQ53" s="137"/>
      <c r="AR53" s="137"/>
      <c r="AS53" s="137"/>
      <c r="AT53" s="137"/>
      <c r="AU53" s="137"/>
      <c r="AV53" s="137"/>
      <c r="AW53" s="137"/>
      <c r="AX53" s="137"/>
      <c r="AY53" s="137"/>
      <c r="AZ53" s="137"/>
      <c r="BA53" s="140" t="str">
        <f t="shared" si="10"/>
        <v>vírový ventil DN50 2.25 l/s</v>
      </c>
      <c r="BB53" s="137"/>
      <c r="BC53" s="137"/>
      <c r="BD53" s="137"/>
      <c r="BE53" s="137"/>
      <c r="BF53" s="137"/>
      <c r="BG53" s="137"/>
      <c r="BH53" s="137"/>
    </row>
    <row r="54" spans="1:60" outlineLevel="1" x14ac:dyDescent="0.2">
      <c r="A54" s="138">
        <v>20</v>
      </c>
      <c r="B54" s="138" t="s">
        <v>93</v>
      </c>
      <c r="C54" s="165" t="s">
        <v>133</v>
      </c>
      <c r="D54" s="145" t="s">
        <v>170</v>
      </c>
      <c r="E54" s="149">
        <v>1</v>
      </c>
      <c r="F54" s="151"/>
      <c r="G54" s="151">
        <f>F54*E54</f>
        <v>0</v>
      </c>
      <c r="H54" s="151">
        <v>0</v>
      </c>
      <c r="I54" s="151">
        <f>ROUND(E54*H54,2)</f>
        <v>0</v>
      </c>
      <c r="J54" s="151">
        <v>20715</v>
      </c>
      <c r="K54" s="151">
        <f>ROUND(E54*J54,2)</f>
        <v>20715</v>
      </c>
      <c r="L54" s="151">
        <v>21</v>
      </c>
      <c r="M54" s="151">
        <f>G54*(1+L54/100)</f>
        <v>0</v>
      </c>
      <c r="N54" s="145">
        <v>0</v>
      </c>
      <c r="O54" s="145">
        <f>ROUND(E54*N54,5)</f>
        <v>0</v>
      </c>
      <c r="P54" s="145">
        <v>0</v>
      </c>
      <c r="Q54" s="145">
        <f>ROUND(E54*P54,5)</f>
        <v>0</v>
      </c>
      <c r="R54" s="145"/>
      <c r="S54" s="145"/>
      <c r="T54" s="146">
        <v>0</v>
      </c>
      <c r="U54" s="145">
        <f>ROUND(E54*T54,2)</f>
        <v>0</v>
      </c>
      <c r="V54" s="137"/>
      <c r="W54" s="137"/>
      <c r="X54" s="137"/>
      <c r="Y54" s="137"/>
      <c r="Z54" s="137"/>
      <c r="AA54" s="137"/>
      <c r="AB54" s="137"/>
      <c r="AC54" s="137"/>
      <c r="AD54" s="137"/>
      <c r="AE54" s="137" t="s">
        <v>88</v>
      </c>
      <c r="AF54" s="137"/>
      <c r="AG54" s="137"/>
      <c r="AH54" s="137"/>
      <c r="AI54" s="137"/>
      <c r="AJ54" s="137"/>
      <c r="AK54" s="137"/>
      <c r="AL54" s="137"/>
      <c r="AM54" s="137"/>
      <c r="AN54" s="137"/>
      <c r="AO54" s="137"/>
      <c r="AP54" s="137"/>
      <c r="AQ54" s="137"/>
      <c r="AR54" s="137"/>
      <c r="AS54" s="137"/>
      <c r="AT54" s="137"/>
      <c r="AU54" s="137"/>
      <c r="AV54" s="137"/>
      <c r="AW54" s="137"/>
      <c r="AX54" s="137"/>
      <c r="AY54" s="137"/>
      <c r="AZ54" s="137"/>
      <c r="BA54" s="137"/>
      <c r="BB54" s="137"/>
      <c r="BC54" s="137"/>
      <c r="BD54" s="137"/>
      <c r="BE54" s="137"/>
      <c r="BF54" s="137"/>
      <c r="BG54" s="137"/>
      <c r="BH54" s="137"/>
    </row>
    <row r="55" spans="1:60" outlineLevel="1" x14ac:dyDescent="0.2">
      <c r="A55" s="138"/>
      <c r="B55" s="138"/>
      <c r="C55" s="223" t="s">
        <v>152</v>
      </c>
      <c r="D55" s="224"/>
      <c r="E55" s="225"/>
      <c r="F55" s="226"/>
      <c r="G55" s="227"/>
      <c r="H55" s="151"/>
      <c r="I55" s="151"/>
      <c r="J55" s="151"/>
      <c r="K55" s="151"/>
      <c r="L55" s="151"/>
      <c r="M55" s="151"/>
      <c r="N55" s="145"/>
      <c r="O55" s="145"/>
      <c r="P55" s="145"/>
      <c r="Q55" s="145"/>
      <c r="R55" s="145"/>
      <c r="S55" s="145"/>
      <c r="T55" s="146"/>
      <c r="U55" s="145"/>
      <c r="V55" s="137"/>
      <c r="W55" s="137"/>
      <c r="X55" s="137"/>
      <c r="Y55" s="137"/>
      <c r="Z55" s="137"/>
      <c r="AA55" s="137"/>
      <c r="AB55" s="137"/>
      <c r="AC55" s="137"/>
      <c r="AD55" s="137"/>
      <c r="AE55" s="137" t="s">
        <v>121</v>
      </c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40" t="str">
        <f t="shared" ref="BA55:BA60" si="11">C55</f>
        <v>Hloubka šachty 1,64m D1000 beton síla stěny 120mm</v>
      </c>
      <c r="BB55" s="137"/>
      <c r="BC55" s="137"/>
      <c r="BD55" s="137"/>
      <c r="BE55" s="137"/>
      <c r="BF55" s="137"/>
      <c r="BG55" s="137"/>
      <c r="BH55" s="137"/>
    </row>
    <row r="56" spans="1:60" outlineLevel="1" x14ac:dyDescent="0.2">
      <c r="A56" s="138"/>
      <c r="B56" s="138"/>
      <c r="C56" s="223" t="s">
        <v>153</v>
      </c>
      <c r="D56" s="224"/>
      <c r="E56" s="225"/>
      <c r="F56" s="226"/>
      <c r="G56" s="227"/>
      <c r="H56" s="151"/>
      <c r="I56" s="151"/>
      <c r="J56" s="151"/>
      <c r="K56" s="151"/>
      <c r="L56" s="151"/>
      <c r="M56" s="151"/>
      <c r="N56" s="145"/>
      <c r="O56" s="145"/>
      <c r="P56" s="145"/>
      <c r="Q56" s="145"/>
      <c r="R56" s="145"/>
      <c r="S56" s="145"/>
      <c r="T56" s="146"/>
      <c r="U56" s="145"/>
      <c r="V56" s="137"/>
      <c r="W56" s="137"/>
      <c r="X56" s="137"/>
      <c r="Y56" s="137"/>
      <c r="Z56" s="137"/>
      <c r="AA56" s="137"/>
      <c r="AB56" s="137"/>
      <c r="AC56" s="137"/>
      <c r="AD56" s="137"/>
      <c r="AE56" s="137" t="s">
        <v>121</v>
      </c>
      <c r="AF56" s="137"/>
      <c r="AG56" s="137"/>
      <c r="AH56" s="137"/>
      <c r="AI56" s="137"/>
      <c r="AJ56" s="137"/>
      <c r="AK56" s="137"/>
      <c r="AL56" s="137"/>
      <c r="AM56" s="137"/>
      <c r="AN56" s="137"/>
      <c r="AO56" s="137"/>
      <c r="AP56" s="137"/>
      <c r="AQ56" s="137"/>
      <c r="AR56" s="137"/>
      <c r="AS56" s="137"/>
      <c r="AT56" s="137"/>
      <c r="AU56" s="137"/>
      <c r="AV56" s="137"/>
      <c r="AW56" s="137"/>
      <c r="AX56" s="137"/>
      <c r="AY56" s="137"/>
      <c r="AZ56" s="137"/>
      <c r="BA56" s="140" t="str">
        <f t="shared" si="11"/>
        <v>Šachtové dno kompakt TBZ-Q.1 100/60/15 1ks</v>
      </c>
      <c r="BB56" s="137"/>
      <c r="BC56" s="137"/>
      <c r="BD56" s="137"/>
      <c r="BE56" s="137"/>
      <c r="BF56" s="137"/>
      <c r="BG56" s="137"/>
      <c r="BH56" s="137"/>
    </row>
    <row r="57" spans="1:60" outlineLevel="1" x14ac:dyDescent="0.2">
      <c r="A57" s="138"/>
      <c r="B57" s="138"/>
      <c r="C57" s="223" t="s">
        <v>148</v>
      </c>
      <c r="D57" s="224"/>
      <c r="E57" s="225"/>
      <c r="F57" s="226"/>
      <c r="G57" s="227"/>
      <c r="H57" s="151"/>
      <c r="I57" s="151"/>
      <c r="J57" s="151"/>
      <c r="K57" s="151"/>
      <c r="L57" s="151"/>
      <c r="M57" s="151"/>
      <c r="N57" s="145"/>
      <c r="O57" s="145"/>
      <c r="P57" s="145"/>
      <c r="Q57" s="145"/>
      <c r="R57" s="145"/>
      <c r="S57" s="145"/>
      <c r="T57" s="146"/>
      <c r="U57" s="145"/>
      <c r="V57" s="137"/>
      <c r="W57" s="137"/>
      <c r="X57" s="137"/>
      <c r="Y57" s="137"/>
      <c r="Z57" s="137"/>
      <c r="AA57" s="137"/>
      <c r="AB57" s="137"/>
      <c r="AC57" s="137"/>
      <c r="AD57" s="137"/>
      <c r="AE57" s="137" t="s">
        <v>121</v>
      </c>
      <c r="AF57" s="137"/>
      <c r="AG57" s="137"/>
      <c r="AH57" s="137"/>
      <c r="AI57" s="137"/>
      <c r="AJ57" s="137"/>
      <c r="AK57" s="137"/>
      <c r="AL57" s="137"/>
      <c r="AM57" s="137"/>
      <c r="AN57" s="137"/>
      <c r="AO57" s="137"/>
      <c r="AP57" s="137"/>
      <c r="AQ57" s="137"/>
      <c r="AR57" s="137"/>
      <c r="AS57" s="137"/>
      <c r="AT57" s="137"/>
      <c r="AU57" s="137"/>
      <c r="AV57" s="137"/>
      <c r="AW57" s="137"/>
      <c r="AX57" s="137"/>
      <c r="AY57" s="137"/>
      <c r="AZ57" s="137"/>
      <c r="BA57" s="140" t="str">
        <f t="shared" si="11"/>
        <v>Šachtový konus TBR-Q.1 100-63/58/12 1ks</v>
      </c>
      <c r="BB57" s="137"/>
      <c r="BC57" s="137"/>
      <c r="BD57" s="137"/>
      <c r="BE57" s="137"/>
      <c r="BF57" s="137"/>
      <c r="BG57" s="137"/>
      <c r="BH57" s="137"/>
    </row>
    <row r="58" spans="1:60" outlineLevel="1" x14ac:dyDescent="0.2">
      <c r="A58" s="138"/>
      <c r="B58" s="138"/>
      <c r="C58" s="223" t="s">
        <v>128</v>
      </c>
      <c r="D58" s="224"/>
      <c r="E58" s="225"/>
      <c r="F58" s="226"/>
      <c r="G58" s="227"/>
      <c r="H58" s="151"/>
      <c r="I58" s="151"/>
      <c r="J58" s="151"/>
      <c r="K58" s="151"/>
      <c r="L58" s="151"/>
      <c r="M58" s="151"/>
      <c r="N58" s="145"/>
      <c r="O58" s="145"/>
      <c r="P58" s="145"/>
      <c r="Q58" s="145"/>
      <c r="R58" s="145"/>
      <c r="S58" s="145"/>
      <c r="T58" s="146"/>
      <c r="U58" s="145"/>
      <c r="V58" s="137"/>
      <c r="W58" s="137"/>
      <c r="X58" s="137"/>
      <c r="Y58" s="137"/>
      <c r="Z58" s="137"/>
      <c r="AA58" s="137"/>
      <c r="AB58" s="137"/>
      <c r="AC58" s="137"/>
      <c r="AD58" s="137"/>
      <c r="AE58" s="137" t="s">
        <v>121</v>
      </c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40" t="str">
        <f t="shared" si="11"/>
        <v>TBS-Q.100/25/12 1ks</v>
      </c>
      <c r="BB58" s="137"/>
      <c r="BC58" s="137"/>
      <c r="BD58" s="137"/>
      <c r="BE58" s="137"/>
      <c r="BF58" s="137"/>
      <c r="BG58" s="137"/>
      <c r="BH58" s="137"/>
    </row>
    <row r="59" spans="1:60" outlineLevel="1" x14ac:dyDescent="0.2">
      <c r="A59" s="138"/>
      <c r="B59" s="138"/>
      <c r="C59" s="223" t="s">
        <v>154</v>
      </c>
      <c r="D59" s="224"/>
      <c r="E59" s="225"/>
      <c r="F59" s="226"/>
      <c r="G59" s="227"/>
      <c r="H59" s="151"/>
      <c r="I59" s="151"/>
      <c r="J59" s="151"/>
      <c r="K59" s="151"/>
      <c r="L59" s="151"/>
      <c r="M59" s="151"/>
      <c r="N59" s="145"/>
      <c r="O59" s="145"/>
      <c r="P59" s="145"/>
      <c r="Q59" s="145"/>
      <c r="R59" s="145"/>
      <c r="S59" s="145"/>
      <c r="T59" s="146"/>
      <c r="U59" s="145"/>
      <c r="V59" s="137"/>
      <c r="W59" s="137"/>
      <c r="X59" s="137"/>
      <c r="Y59" s="137"/>
      <c r="Z59" s="137"/>
      <c r="AA59" s="137"/>
      <c r="AB59" s="137"/>
      <c r="AC59" s="137"/>
      <c r="AD59" s="137"/>
      <c r="AE59" s="137" t="s">
        <v>121</v>
      </c>
      <c r="AF59" s="137"/>
      <c r="AG59" s="137"/>
      <c r="AH59" s="137"/>
      <c r="AI59" s="137"/>
      <c r="AJ59" s="137"/>
      <c r="AK59" s="137"/>
      <c r="AL59" s="137"/>
      <c r="AM59" s="137"/>
      <c r="AN59" s="137"/>
      <c r="AO59" s="137"/>
      <c r="AP59" s="137"/>
      <c r="AQ59" s="137"/>
      <c r="AR59" s="137"/>
      <c r="AS59" s="137"/>
      <c r="AT59" s="137"/>
      <c r="AU59" s="137"/>
      <c r="AV59" s="137"/>
      <c r="AW59" s="137"/>
      <c r="AX59" s="137"/>
      <c r="AY59" s="137"/>
      <c r="AZ59" s="137"/>
      <c r="BA59" s="140" t="str">
        <f t="shared" si="11"/>
        <v>TBW-Q.1 63/10 2ks</v>
      </c>
      <c r="BB59" s="137"/>
      <c r="BC59" s="137"/>
      <c r="BD59" s="137"/>
      <c r="BE59" s="137"/>
      <c r="BF59" s="137"/>
      <c r="BG59" s="137"/>
      <c r="BH59" s="137"/>
    </row>
    <row r="60" spans="1:60" outlineLevel="1" x14ac:dyDescent="0.2">
      <c r="A60" s="138"/>
      <c r="B60" s="138"/>
      <c r="C60" s="223" t="s">
        <v>126</v>
      </c>
      <c r="D60" s="224"/>
      <c r="E60" s="225"/>
      <c r="F60" s="226"/>
      <c r="G60" s="227"/>
      <c r="H60" s="151"/>
      <c r="I60" s="151"/>
      <c r="J60" s="151"/>
      <c r="K60" s="151"/>
      <c r="L60" s="151"/>
      <c r="M60" s="151"/>
      <c r="N60" s="145"/>
      <c r="O60" s="145"/>
      <c r="P60" s="145"/>
      <c r="Q60" s="145"/>
      <c r="R60" s="145"/>
      <c r="S60" s="145"/>
      <c r="T60" s="146"/>
      <c r="U60" s="145"/>
      <c r="V60" s="137"/>
      <c r="W60" s="137"/>
      <c r="X60" s="137"/>
      <c r="Y60" s="137"/>
      <c r="Z60" s="137"/>
      <c r="AA60" s="137"/>
      <c r="AB60" s="137"/>
      <c r="AC60" s="137"/>
      <c r="AD60" s="137"/>
      <c r="AE60" s="137" t="s">
        <v>121</v>
      </c>
      <c r="AF60" s="137"/>
      <c r="AG60" s="137"/>
      <c r="AH60" s="137"/>
      <c r="AI60" s="137"/>
      <c r="AJ60" s="137"/>
      <c r="AK60" s="137"/>
      <c r="AL60" s="137"/>
      <c r="AM60" s="137"/>
      <c r="AN60" s="137"/>
      <c r="AO60" s="137"/>
      <c r="AP60" s="137"/>
      <c r="AQ60" s="137"/>
      <c r="AR60" s="137"/>
      <c r="AS60" s="137"/>
      <c r="AT60" s="137"/>
      <c r="AU60" s="137"/>
      <c r="AV60" s="137"/>
      <c r="AW60" s="137"/>
      <c r="AX60" s="137"/>
      <c r="AY60" s="137"/>
      <c r="AZ60" s="137"/>
      <c r="BA60" s="140" t="str">
        <f t="shared" si="11"/>
        <v>Poklop litina D400 odvětraný</v>
      </c>
      <c r="BB60" s="137"/>
      <c r="BC60" s="137"/>
      <c r="BD60" s="137"/>
      <c r="BE60" s="137"/>
      <c r="BF60" s="137"/>
      <c r="BG60" s="137"/>
      <c r="BH60" s="137"/>
    </row>
    <row r="61" spans="1:60" outlineLevel="1" x14ac:dyDescent="0.2">
      <c r="A61" s="138">
        <v>21</v>
      </c>
      <c r="B61" s="138" t="s">
        <v>93</v>
      </c>
      <c r="C61" s="165" t="s">
        <v>134</v>
      </c>
      <c r="D61" s="145" t="s">
        <v>170</v>
      </c>
      <c r="E61" s="149">
        <v>1</v>
      </c>
      <c r="F61" s="151"/>
      <c r="G61" s="151">
        <f>F61*E61</f>
        <v>0</v>
      </c>
      <c r="H61" s="151">
        <v>0</v>
      </c>
      <c r="I61" s="151">
        <f>ROUND(E61*H61,2)</f>
        <v>0</v>
      </c>
      <c r="J61" s="151">
        <v>20715</v>
      </c>
      <c r="K61" s="151">
        <f>ROUND(E61*J61,2)</f>
        <v>20715</v>
      </c>
      <c r="L61" s="151">
        <v>21</v>
      </c>
      <c r="M61" s="151">
        <f>G61*(1+L61/100)</f>
        <v>0</v>
      </c>
      <c r="N61" s="145">
        <v>0</v>
      </c>
      <c r="O61" s="145">
        <f>ROUND(E61*N61,5)</f>
        <v>0</v>
      </c>
      <c r="P61" s="145">
        <v>0</v>
      </c>
      <c r="Q61" s="145">
        <f>ROUND(E61*P61,5)</f>
        <v>0</v>
      </c>
      <c r="R61" s="145"/>
      <c r="S61" s="145"/>
      <c r="T61" s="146">
        <v>0</v>
      </c>
      <c r="U61" s="145">
        <f>ROUND(E61*T61,2)</f>
        <v>0</v>
      </c>
      <c r="V61" s="137"/>
      <c r="W61" s="137"/>
      <c r="X61" s="137"/>
      <c r="Y61" s="137"/>
      <c r="Z61" s="137"/>
      <c r="AA61" s="137"/>
      <c r="AB61" s="137"/>
      <c r="AC61" s="137"/>
      <c r="AD61" s="137"/>
      <c r="AE61" s="137" t="s">
        <v>88</v>
      </c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</row>
    <row r="62" spans="1:60" outlineLevel="1" x14ac:dyDescent="0.2">
      <c r="A62" s="138"/>
      <c r="B62" s="138"/>
      <c r="C62" s="223" t="s">
        <v>155</v>
      </c>
      <c r="D62" s="224"/>
      <c r="E62" s="225"/>
      <c r="F62" s="226"/>
      <c r="G62" s="227"/>
      <c r="H62" s="151"/>
      <c r="I62" s="151"/>
      <c r="J62" s="151"/>
      <c r="K62" s="151"/>
      <c r="L62" s="151"/>
      <c r="M62" s="151"/>
      <c r="N62" s="145"/>
      <c r="O62" s="145"/>
      <c r="P62" s="145"/>
      <c r="Q62" s="145"/>
      <c r="R62" s="145"/>
      <c r="S62" s="145"/>
      <c r="T62" s="146"/>
      <c r="U62" s="145"/>
      <c r="V62" s="137"/>
      <c r="W62" s="137"/>
      <c r="X62" s="137"/>
      <c r="Y62" s="137"/>
      <c r="Z62" s="137"/>
      <c r="AA62" s="137"/>
      <c r="AB62" s="137"/>
      <c r="AC62" s="137"/>
      <c r="AD62" s="137"/>
      <c r="AE62" s="137" t="s">
        <v>121</v>
      </c>
      <c r="AF62" s="137"/>
      <c r="AG62" s="137"/>
      <c r="AH62" s="137"/>
      <c r="AI62" s="137"/>
      <c r="AJ62" s="137"/>
      <c r="AK62" s="137"/>
      <c r="AL62" s="137"/>
      <c r="AM62" s="137"/>
      <c r="AN62" s="137"/>
      <c r="AO62" s="137"/>
      <c r="AP62" s="137"/>
      <c r="AQ62" s="137"/>
      <c r="AR62" s="137"/>
      <c r="AS62" s="137"/>
      <c r="AT62" s="137"/>
      <c r="AU62" s="137"/>
      <c r="AV62" s="137"/>
      <c r="AW62" s="137"/>
      <c r="AX62" s="137"/>
      <c r="AY62" s="137"/>
      <c r="AZ62" s="137"/>
      <c r="BA62" s="140" t="str">
        <f t="shared" ref="BA62:BA67" si="12">C62</f>
        <v>Hloubka šachty 1,59m D1000 beton síla stěny 120mm</v>
      </c>
      <c r="BB62" s="137"/>
      <c r="BC62" s="137"/>
      <c r="BD62" s="137"/>
      <c r="BE62" s="137"/>
      <c r="BF62" s="137"/>
      <c r="BG62" s="137"/>
      <c r="BH62" s="137"/>
    </row>
    <row r="63" spans="1:60" outlineLevel="1" x14ac:dyDescent="0.2">
      <c r="A63" s="138"/>
      <c r="B63" s="138"/>
      <c r="C63" s="223" t="s">
        <v>153</v>
      </c>
      <c r="D63" s="224"/>
      <c r="E63" s="225"/>
      <c r="F63" s="226"/>
      <c r="G63" s="227"/>
      <c r="H63" s="151"/>
      <c r="I63" s="151"/>
      <c r="J63" s="151"/>
      <c r="K63" s="151"/>
      <c r="L63" s="151"/>
      <c r="M63" s="151"/>
      <c r="N63" s="145"/>
      <c r="O63" s="145"/>
      <c r="P63" s="145"/>
      <c r="Q63" s="145"/>
      <c r="R63" s="145"/>
      <c r="S63" s="145"/>
      <c r="T63" s="146"/>
      <c r="U63" s="145"/>
      <c r="V63" s="137"/>
      <c r="W63" s="137"/>
      <c r="X63" s="137"/>
      <c r="Y63" s="137"/>
      <c r="Z63" s="137"/>
      <c r="AA63" s="137"/>
      <c r="AB63" s="137"/>
      <c r="AC63" s="137"/>
      <c r="AD63" s="137"/>
      <c r="AE63" s="137" t="s">
        <v>121</v>
      </c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40" t="str">
        <f t="shared" si="12"/>
        <v>Šachtové dno kompakt TBZ-Q.1 100/60/15 1ks</v>
      </c>
      <c r="BB63" s="137"/>
      <c r="BC63" s="137"/>
      <c r="BD63" s="137"/>
      <c r="BE63" s="137"/>
      <c r="BF63" s="137"/>
      <c r="BG63" s="137"/>
      <c r="BH63" s="137"/>
    </row>
    <row r="64" spans="1:60" outlineLevel="1" x14ac:dyDescent="0.2">
      <c r="A64" s="138"/>
      <c r="B64" s="138"/>
      <c r="C64" s="223" t="s">
        <v>148</v>
      </c>
      <c r="D64" s="224"/>
      <c r="E64" s="225"/>
      <c r="F64" s="226"/>
      <c r="G64" s="227"/>
      <c r="H64" s="151"/>
      <c r="I64" s="151"/>
      <c r="J64" s="151"/>
      <c r="K64" s="151"/>
      <c r="L64" s="151"/>
      <c r="M64" s="151"/>
      <c r="N64" s="145"/>
      <c r="O64" s="145"/>
      <c r="P64" s="145"/>
      <c r="Q64" s="145"/>
      <c r="R64" s="145"/>
      <c r="S64" s="145"/>
      <c r="T64" s="146"/>
      <c r="U64" s="145"/>
      <c r="V64" s="137"/>
      <c r="W64" s="137"/>
      <c r="X64" s="137"/>
      <c r="Y64" s="137"/>
      <c r="Z64" s="137"/>
      <c r="AA64" s="137"/>
      <c r="AB64" s="137"/>
      <c r="AC64" s="137"/>
      <c r="AD64" s="137"/>
      <c r="AE64" s="137" t="s">
        <v>121</v>
      </c>
      <c r="AF64" s="137"/>
      <c r="AG64" s="137"/>
      <c r="AH64" s="137"/>
      <c r="AI64" s="137"/>
      <c r="AJ64" s="137"/>
      <c r="AK64" s="137"/>
      <c r="AL64" s="137"/>
      <c r="AM64" s="137"/>
      <c r="AN64" s="137"/>
      <c r="AO64" s="137"/>
      <c r="AP64" s="137"/>
      <c r="AQ64" s="137"/>
      <c r="AR64" s="137"/>
      <c r="AS64" s="137"/>
      <c r="AT64" s="137"/>
      <c r="AU64" s="137"/>
      <c r="AV64" s="137"/>
      <c r="AW64" s="137"/>
      <c r="AX64" s="137"/>
      <c r="AY64" s="137"/>
      <c r="AZ64" s="137"/>
      <c r="BA64" s="140" t="str">
        <f t="shared" si="12"/>
        <v>Šachtový konus TBR-Q.1 100-63/58/12 1ks</v>
      </c>
      <c r="BB64" s="137"/>
      <c r="BC64" s="137"/>
      <c r="BD64" s="137"/>
      <c r="BE64" s="137"/>
      <c r="BF64" s="137"/>
      <c r="BG64" s="137"/>
      <c r="BH64" s="137"/>
    </row>
    <row r="65" spans="1:60" outlineLevel="1" x14ac:dyDescent="0.2">
      <c r="A65" s="138"/>
      <c r="B65" s="138"/>
      <c r="C65" s="223" t="s">
        <v>128</v>
      </c>
      <c r="D65" s="224"/>
      <c r="E65" s="225"/>
      <c r="F65" s="226"/>
      <c r="G65" s="227"/>
      <c r="H65" s="151"/>
      <c r="I65" s="151"/>
      <c r="J65" s="151"/>
      <c r="K65" s="151"/>
      <c r="L65" s="151"/>
      <c r="M65" s="151"/>
      <c r="N65" s="145"/>
      <c r="O65" s="145"/>
      <c r="P65" s="145"/>
      <c r="Q65" s="145"/>
      <c r="R65" s="145"/>
      <c r="S65" s="145"/>
      <c r="T65" s="146"/>
      <c r="U65" s="145"/>
      <c r="V65" s="137"/>
      <c r="W65" s="137"/>
      <c r="X65" s="137"/>
      <c r="Y65" s="137"/>
      <c r="Z65" s="137"/>
      <c r="AA65" s="137"/>
      <c r="AB65" s="137"/>
      <c r="AC65" s="137"/>
      <c r="AD65" s="137"/>
      <c r="AE65" s="137" t="s">
        <v>121</v>
      </c>
      <c r="AF65" s="137"/>
      <c r="AG65" s="137"/>
      <c r="AH65" s="137"/>
      <c r="AI65" s="137"/>
      <c r="AJ65" s="137"/>
      <c r="AK65" s="137"/>
      <c r="AL65" s="137"/>
      <c r="AM65" s="137"/>
      <c r="AN65" s="137"/>
      <c r="AO65" s="137"/>
      <c r="AP65" s="137"/>
      <c r="AQ65" s="137"/>
      <c r="AR65" s="137"/>
      <c r="AS65" s="137"/>
      <c r="AT65" s="137"/>
      <c r="AU65" s="137"/>
      <c r="AV65" s="137"/>
      <c r="AW65" s="137"/>
      <c r="AX65" s="137"/>
      <c r="AY65" s="137"/>
      <c r="AZ65" s="137"/>
      <c r="BA65" s="140" t="str">
        <f t="shared" si="12"/>
        <v>TBS-Q.100/25/12 1ks</v>
      </c>
      <c r="BB65" s="137"/>
      <c r="BC65" s="137"/>
      <c r="BD65" s="137"/>
      <c r="BE65" s="137"/>
      <c r="BF65" s="137"/>
      <c r="BG65" s="137"/>
      <c r="BH65" s="137"/>
    </row>
    <row r="66" spans="1:60" outlineLevel="1" x14ac:dyDescent="0.2">
      <c r="A66" s="138"/>
      <c r="B66" s="138"/>
      <c r="C66" s="223" t="s">
        <v>136</v>
      </c>
      <c r="D66" s="224"/>
      <c r="E66" s="225"/>
      <c r="F66" s="226"/>
      <c r="G66" s="227"/>
      <c r="H66" s="151"/>
      <c r="I66" s="151"/>
      <c r="J66" s="151"/>
      <c r="K66" s="151"/>
      <c r="L66" s="151"/>
      <c r="M66" s="151"/>
      <c r="N66" s="145"/>
      <c r="O66" s="145"/>
      <c r="P66" s="145"/>
      <c r="Q66" s="145"/>
      <c r="R66" s="145"/>
      <c r="S66" s="145"/>
      <c r="T66" s="146"/>
      <c r="U66" s="145"/>
      <c r="V66" s="137"/>
      <c r="W66" s="137"/>
      <c r="X66" s="137"/>
      <c r="Y66" s="137"/>
      <c r="Z66" s="137"/>
      <c r="AA66" s="137"/>
      <c r="AB66" s="137"/>
      <c r="AC66" s="137"/>
      <c r="AD66" s="137"/>
      <c r="AE66" s="137" t="s">
        <v>121</v>
      </c>
      <c r="AF66" s="137"/>
      <c r="AG66" s="137"/>
      <c r="AH66" s="137"/>
      <c r="AI66" s="137"/>
      <c r="AJ66" s="137"/>
      <c r="AK66" s="137"/>
      <c r="AL66" s="137"/>
      <c r="AM66" s="137"/>
      <c r="AN66" s="137"/>
      <c r="AO66" s="137"/>
      <c r="AP66" s="137"/>
      <c r="AQ66" s="137"/>
      <c r="AR66" s="137"/>
      <c r="AS66" s="137"/>
      <c r="AT66" s="137"/>
      <c r="AU66" s="137"/>
      <c r="AV66" s="137"/>
      <c r="AW66" s="137"/>
      <c r="AX66" s="137"/>
      <c r="AY66" s="137"/>
      <c r="AZ66" s="137"/>
      <c r="BA66" s="140" t="str">
        <f t="shared" si="12"/>
        <v>TBW-Q.1 63/8 2ks</v>
      </c>
      <c r="BB66" s="137"/>
      <c r="BC66" s="137"/>
      <c r="BD66" s="137"/>
      <c r="BE66" s="137"/>
      <c r="BF66" s="137"/>
      <c r="BG66" s="137"/>
      <c r="BH66" s="137"/>
    </row>
    <row r="67" spans="1:60" outlineLevel="1" x14ac:dyDescent="0.2">
      <c r="A67" s="138"/>
      <c r="B67" s="138"/>
      <c r="C67" s="223" t="s">
        <v>126</v>
      </c>
      <c r="D67" s="224"/>
      <c r="E67" s="225"/>
      <c r="F67" s="226"/>
      <c r="G67" s="227"/>
      <c r="H67" s="151"/>
      <c r="I67" s="151"/>
      <c r="J67" s="151"/>
      <c r="K67" s="151"/>
      <c r="L67" s="151"/>
      <c r="M67" s="151"/>
      <c r="N67" s="145"/>
      <c r="O67" s="145"/>
      <c r="P67" s="145"/>
      <c r="Q67" s="145"/>
      <c r="R67" s="145"/>
      <c r="S67" s="145"/>
      <c r="T67" s="146"/>
      <c r="U67" s="145"/>
      <c r="V67" s="137"/>
      <c r="W67" s="137"/>
      <c r="X67" s="137"/>
      <c r="Y67" s="137"/>
      <c r="Z67" s="137"/>
      <c r="AA67" s="137"/>
      <c r="AB67" s="137"/>
      <c r="AC67" s="137"/>
      <c r="AD67" s="137"/>
      <c r="AE67" s="137" t="s">
        <v>121</v>
      </c>
      <c r="AF67" s="137"/>
      <c r="AG67" s="137"/>
      <c r="AH67" s="137"/>
      <c r="AI67" s="137"/>
      <c r="AJ67" s="137"/>
      <c r="AK67" s="137"/>
      <c r="AL67" s="137"/>
      <c r="AM67" s="137"/>
      <c r="AN67" s="137"/>
      <c r="AO67" s="137"/>
      <c r="AP67" s="137"/>
      <c r="AQ67" s="137"/>
      <c r="AR67" s="137"/>
      <c r="AS67" s="137"/>
      <c r="AT67" s="137"/>
      <c r="AU67" s="137"/>
      <c r="AV67" s="137"/>
      <c r="AW67" s="137"/>
      <c r="AX67" s="137"/>
      <c r="AY67" s="137"/>
      <c r="AZ67" s="137"/>
      <c r="BA67" s="140" t="str">
        <f t="shared" si="12"/>
        <v>Poklop litina D400 odvětraný</v>
      </c>
      <c r="BB67" s="137"/>
      <c r="BC67" s="137"/>
      <c r="BD67" s="137"/>
      <c r="BE67" s="137"/>
      <c r="BF67" s="137"/>
      <c r="BG67" s="137"/>
      <c r="BH67" s="137"/>
    </row>
    <row r="68" spans="1:60" outlineLevel="1" x14ac:dyDescent="0.2">
      <c r="A68" s="138">
        <v>22</v>
      </c>
      <c r="B68" s="138" t="s">
        <v>93</v>
      </c>
      <c r="C68" s="165" t="s">
        <v>135</v>
      </c>
      <c r="D68" s="145" t="s">
        <v>170</v>
      </c>
      <c r="E68" s="149">
        <v>1</v>
      </c>
      <c r="F68" s="151"/>
      <c r="G68" s="151">
        <f>F68*E68</f>
        <v>0</v>
      </c>
      <c r="H68" s="151">
        <v>0</v>
      </c>
      <c r="I68" s="151">
        <f>ROUND(E68*H68,2)</f>
        <v>0</v>
      </c>
      <c r="J68" s="151">
        <v>24450</v>
      </c>
      <c r="K68" s="151">
        <f>ROUND(E68*J68,2)</f>
        <v>24450</v>
      </c>
      <c r="L68" s="151">
        <v>21</v>
      </c>
      <c r="M68" s="151">
        <f>G68*(1+L68/100)</f>
        <v>0</v>
      </c>
      <c r="N68" s="145">
        <v>0</v>
      </c>
      <c r="O68" s="145">
        <f>ROUND(E68*N68,5)</f>
        <v>0</v>
      </c>
      <c r="P68" s="145">
        <v>0</v>
      </c>
      <c r="Q68" s="145">
        <f>ROUND(E68*P68,5)</f>
        <v>0</v>
      </c>
      <c r="R68" s="145"/>
      <c r="S68" s="145"/>
      <c r="T68" s="146">
        <v>0</v>
      </c>
      <c r="U68" s="145">
        <f>ROUND(E68*T68,2)</f>
        <v>0</v>
      </c>
      <c r="V68" s="137"/>
      <c r="W68" s="137"/>
      <c r="X68" s="137"/>
      <c r="Y68" s="137"/>
      <c r="Z68" s="137"/>
      <c r="AA68" s="137"/>
      <c r="AB68" s="137"/>
      <c r="AC68" s="137"/>
      <c r="AD68" s="137"/>
      <c r="AE68" s="137" t="s">
        <v>88</v>
      </c>
      <c r="AF68" s="137"/>
      <c r="AG68" s="137"/>
      <c r="AH68" s="137"/>
      <c r="AI68" s="137"/>
      <c r="AJ68" s="137"/>
      <c r="AK68" s="137"/>
      <c r="AL68" s="137"/>
      <c r="AM68" s="137"/>
      <c r="AN68" s="137"/>
      <c r="AO68" s="137"/>
      <c r="AP68" s="137"/>
      <c r="AQ68" s="137"/>
      <c r="AR68" s="137"/>
      <c r="AS68" s="137"/>
      <c r="AT68" s="137"/>
      <c r="AU68" s="137"/>
      <c r="AV68" s="137"/>
      <c r="AW68" s="137"/>
      <c r="AX68" s="137"/>
      <c r="AY68" s="137"/>
      <c r="AZ68" s="137"/>
      <c r="BA68" s="137"/>
      <c r="BB68" s="137"/>
      <c r="BC68" s="137"/>
      <c r="BD68" s="137"/>
      <c r="BE68" s="137"/>
      <c r="BF68" s="137"/>
      <c r="BG68" s="137"/>
      <c r="BH68" s="137"/>
    </row>
    <row r="69" spans="1:60" outlineLevel="1" x14ac:dyDescent="0.2">
      <c r="A69" s="138"/>
      <c r="B69" s="138"/>
      <c r="C69" s="223" t="s">
        <v>156</v>
      </c>
      <c r="D69" s="224"/>
      <c r="E69" s="225"/>
      <c r="F69" s="226"/>
      <c r="G69" s="227"/>
      <c r="H69" s="151"/>
      <c r="I69" s="151"/>
      <c r="J69" s="151"/>
      <c r="K69" s="151"/>
      <c r="L69" s="151"/>
      <c r="M69" s="151"/>
      <c r="N69" s="145"/>
      <c r="O69" s="145"/>
      <c r="P69" s="145"/>
      <c r="Q69" s="145"/>
      <c r="R69" s="145"/>
      <c r="S69" s="145"/>
      <c r="T69" s="146"/>
      <c r="U69" s="145"/>
      <c r="V69" s="137"/>
      <c r="W69" s="137"/>
      <c r="X69" s="137"/>
      <c r="Y69" s="137"/>
      <c r="Z69" s="137"/>
      <c r="AA69" s="137"/>
      <c r="AB69" s="137"/>
      <c r="AC69" s="137"/>
      <c r="AD69" s="137"/>
      <c r="AE69" s="137" t="s">
        <v>121</v>
      </c>
      <c r="AF69" s="137"/>
      <c r="AG69" s="137"/>
      <c r="AH69" s="137"/>
      <c r="AI69" s="137"/>
      <c r="AJ69" s="137"/>
      <c r="AK69" s="137"/>
      <c r="AL69" s="137"/>
      <c r="AM69" s="137"/>
      <c r="AN69" s="137"/>
      <c r="AO69" s="137"/>
      <c r="AP69" s="137"/>
      <c r="AQ69" s="137"/>
      <c r="AR69" s="137"/>
      <c r="AS69" s="137"/>
      <c r="AT69" s="137"/>
      <c r="AU69" s="137"/>
      <c r="AV69" s="137"/>
      <c r="AW69" s="137"/>
      <c r="AX69" s="137"/>
      <c r="AY69" s="137"/>
      <c r="AZ69" s="137"/>
      <c r="BA69" s="140" t="str">
        <f t="shared" ref="BA69:BA75" si="13">C69</f>
        <v>Hloubka šachty 2,6m D1000 beton síla stěny 120mm</v>
      </c>
      <c r="BB69" s="137"/>
      <c r="BC69" s="137"/>
      <c r="BD69" s="137"/>
      <c r="BE69" s="137"/>
      <c r="BF69" s="137"/>
      <c r="BG69" s="137"/>
      <c r="BH69" s="137"/>
    </row>
    <row r="70" spans="1:60" outlineLevel="1" x14ac:dyDescent="0.2">
      <c r="A70" s="138"/>
      <c r="B70" s="138"/>
      <c r="C70" s="223" t="s">
        <v>147</v>
      </c>
      <c r="D70" s="224"/>
      <c r="E70" s="225"/>
      <c r="F70" s="226"/>
      <c r="G70" s="227"/>
      <c r="H70" s="151"/>
      <c r="I70" s="151"/>
      <c r="J70" s="151"/>
      <c r="K70" s="151"/>
      <c r="L70" s="151"/>
      <c r="M70" s="151"/>
      <c r="N70" s="145"/>
      <c r="O70" s="145"/>
      <c r="P70" s="145"/>
      <c r="Q70" s="145"/>
      <c r="R70" s="145"/>
      <c r="S70" s="145"/>
      <c r="T70" s="146"/>
      <c r="U70" s="145"/>
      <c r="V70" s="137"/>
      <c r="W70" s="137"/>
      <c r="X70" s="137"/>
      <c r="Y70" s="137"/>
      <c r="Z70" s="137"/>
      <c r="AA70" s="137"/>
      <c r="AB70" s="137"/>
      <c r="AC70" s="137"/>
      <c r="AD70" s="137"/>
      <c r="AE70" s="137" t="s">
        <v>121</v>
      </c>
      <c r="AF70" s="137"/>
      <c r="AG70" s="137"/>
      <c r="AH70" s="137"/>
      <c r="AI70" s="137"/>
      <c r="AJ70" s="137"/>
      <c r="AK70" s="137"/>
      <c r="AL70" s="137"/>
      <c r="AM70" s="137"/>
      <c r="AN70" s="137"/>
      <c r="AO70" s="137"/>
      <c r="AP70" s="137"/>
      <c r="AQ70" s="137"/>
      <c r="AR70" s="137"/>
      <c r="AS70" s="137"/>
      <c r="AT70" s="137"/>
      <c r="AU70" s="137"/>
      <c r="AV70" s="137"/>
      <c r="AW70" s="137"/>
      <c r="AX70" s="137"/>
      <c r="AY70" s="137"/>
      <c r="AZ70" s="137"/>
      <c r="BA70" s="140" t="str">
        <f t="shared" si="13"/>
        <v>Šachtové dno kompakt TBZ-Q.1 100  1ks</v>
      </c>
      <c r="BB70" s="137"/>
      <c r="BC70" s="137"/>
      <c r="BD70" s="137"/>
      <c r="BE70" s="137"/>
      <c r="BF70" s="137"/>
      <c r="BG70" s="137"/>
      <c r="BH70" s="137"/>
    </row>
    <row r="71" spans="1:60" outlineLevel="1" x14ac:dyDescent="0.2">
      <c r="A71" s="138"/>
      <c r="B71" s="138"/>
      <c r="C71" s="223" t="s">
        <v>148</v>
      </c>
      <c r="D71" s="224"/>
      <c r="E71" s="225"/>
      <c r="F71" s="226"/>
      <c r="G71" s="227"/>
      <c r="H71" s="151"/>
      <c r="I71" s="151"/>
      <c r="J71" s="151"/>
      <c r="K71" s="151"/>
      <c r="L71" s="151"/>
      <c r="M71" s="151"/>
      <c r="N71" s="145"/>
      <c r="O71" s="145"/>
      <c r="P71" s="145"/>
      <c r="Q71" s="145"/>
      <c r="R71" s="145"/>
      <c r="S71" s="145"/>
      <c r="T71" s="146"/>
      <c r="U71" s="145"/>
      <c r="V71" s="137"/>
      <c r="W71" s="137"/>
      <c r="X71" s="137"/>
      <c r="Y71" s="137"/>
      <c r="Z71" s="137"/>
      <c r="AA71" s="137"/>
      <c r="AB71" s="137"/>
      <c r="AC71" s="137"/>
      <c r="AD71" s="137"/>
      <c r="AE71" s="137" t="s">
        <v>121</v>
      </c>
      <c r="AF71" s="137"/>
      <c r="AG71" s="137"/>
      <c r="AH71" s="137"/>
      <c r="AI71" s="137"/>
      <c r="AJ71" s="137"/>
      <c r="AK71" s="137"/>
      <c r="AL71" s="137"/>
      <c r="AM71" s="137"/>
      <c r="AN71" s="137"/>
      <c r="AO71" s="137"/>
      <c r="AP71" s="137"/>
      <c r="AQ71" s="137"/>
      <c r="AR71" s="137"/>
      <c r="AS71" s="137"/>
      <c r="AT71" s="137"/>
      <c r="AU71" s="137"/>
      <c r="AV71" s="137"/>
      <c r="AW71" s="137"/>
      <c r="AX71" s="137"/>
      <c r="AY71" s="137"/>
      <c r="AZ71" s="137"/>
      <c r="BA71" s="140" t="str">
        <f t="shared" si="13"/>
        <v>Šachtový konus TBR-Q.1 100-63/58/12 1ks</v>
      </c>
      <c r="BB71" s="137"/>
      <c r="BC71" s="137"/>
      <c r="BD71" s="137"/>
      <c r="BE71" s="137"/>
      <c r="BF71" s="137"/>
      <c r="BG71" s="137"/>
      <c r="BH71" s="137"/>
    </row>
    <row r="72" spans="1:60" outlineLevel="1" x14ac:dyDescent="0.2">
      <c r="A72" s="138"/>
      <c r="B72" s="138"/>
      <c r="C72" s="223" t="s">
        <v>122</v>
      </c>
      <c r="D72" s="224"/>
      <c r="E72" s="225"/>
      <c r="F72" s="226"/>
      <c r="G72" s="227"/>
      <c r="H72" s="151"/>
      <c r="I72" s="151"/>
      <c r="J72" s="151"/>
      <c r="K72" s="151"/>
      <c r="L72" s="151"/>
      <c r="M72" s="151"/>
      <c r="N72" s="145"/>
      <c r="O72" s="145"/>
      <c r="P72" s="145"/>
      <c r="Q72" s="145"/>
      <c r="R72" s="145"/>
      <c r="S72" s="145"/>
      <c r="T72" s="146"/>
      <c r="U72" s="145"/>
      <c r="V72" s="137"/>
      <c r="W72" s="137"/>
      <c r="X72" s="137"/>
      <c r="Y72" s="137"/>
      <c r="Z72" s="137"/>
      <c r="AA72" s="137"/>
      <c r="AB72" s="137"/>
      <c r="AC72" s="137"/>
      <c r="AD72" s="137"/>
      <c r="AE72" s="137" t="s">
        <v>121</v>
      </c>
      <c r="AF72" s="137"/>
      <c r="AG72" s="137"/>
      <c r="AH72" s="137"/>
      <c r="AI72" s="137"/>
      <c r="AJ72" s="137"/>
      <c r="AK72" s="137"/>
      <c r="AL72" s="137"/>
      <c r="AM72" s="137"/>
      <c r="AN72" s="137"/>
      <c r="AO72" s="137"/>
      <c r="AP72" s="137"/>
      <c r="AQ72" s="137"/>
      <c r="AR72" s="137"/>
      <c r="AS72" s="137"/>
      <c r="AT72" s="137"/>
      <c r="AU72" s="137"/>
      <c r="AV72" s="137"/>
      <c r="AW72" s="137"/>
      <c r="AX72" s="137"/>
      <c r="AY72" s="137"/>
      <c r="AZ72" s="137"/>
      <c r="BA72" s="140" t="str">
        <f t="shared" si="13"/>
        <v>TBS-Q.100/100/12 1ks</v>
      </c>
      <c r="BB72" s="137"/>
      <c r="BC72" s="137"/>
      <c r="BD72" s="137"/>
      <c r="BE72" s="137"/>
      <c r="BF72" s="137"/>
      <c r="BG72" s="137"/>
      <c r="BH72" s="137"/>
    </row>
    <row r="73" spans="1:60" outlineLevel="1" x14ac:dyDescent="0.2">
      <c r="A73" s="138"/>
      <c r="B73" s="138"/>
      <c r="C73" s="223" t="s">
        <v>128</v>
      </c>
      <c r="D73" s="224"/>
      <c r="E73" s="225"/>
      <c r="F73" s="226"/>
      <c r="G73" s="227"/>
      <c r="H73" s="151"/>
      <c r="I73" s="151"/>
      <c r="J73" s="151"/>
      <c r="K73" s="151"/>
      <c r="L73" s="151"/>
      <c r="M73" s="151"/>
      <c r="N73" s="145"/>
      <c r="O73" s="145"/>
      <c r="P73" s="145"/>
      <c r="Q73" s="145"/>
      <c r="R73" s="145"/>
      <c r="S73" s="145"/>
      <c r="T73" s="146"/>
      <c r="U73" s="145"/>
      <c r="V73" s="137"/>
      <c r="W73" s="137"/>
      <c r="X73" s="137"/>
      <c r="Y73" s="137"/>
      <c r="Z73" s="137"/>
      <c r="AA73" s="137"/>
      <c r="AB73" s="137"/>
      <c r="AC73" s="137"/>
      <c r="AD73" s="137"/>
      <c r="AE73" s="137" t="s">
        <v>121</v>
      </c>
      <c r="AF73" s="137"/>
      <c r="AG73" s="137"/>
      <c r="AH73" s="137"/>
      <c r="AI73" s="137"/>
      <c r="AJ73" s="137"/>
      <c r="AK73" s="137"/>
      <c r="AL73" s="137"/>
      <c r="AM73" s="137"/>
      <c r="AN73" s="137"/>
      <c r="AO73" s="137"/>
      <c r="AP73" s="137"/>
      <c r="AQ73" s="137"/>
      <c r="AR73" s="137"/>
      <c r="AS73" s="137"/>
      <c r="AT73" s="137"/>
      <c r="AU73" s="137"/>
      <c r="AV73" s="137"/>
      <c r="AW73" s="137"/>
      <c r="AX73" s="137"/>
      <c r="AY73" s="137"/>
      <c r="AZ73" s="137"/>
      <c r="BA73" s="140" t="str">
        <f t="shared" si="13"/>
        <v>TBS-Q.100/25/12 1ks</v>
      </c>
      <c r="BB73" s="137"/>
      <c r="BC73" s="137"/>
      <c r="BD73" s="137"/>
      <c r="BE73" s="137"/>
      <c r="BF73" s="137"/>
      <c r="BG73" s="137"/>
      <c r="BH73" s="137"/>
    </row>
    <row r="74" spans="1:60" outlineLevel="1" x14ac:dyDescent="0.2">
      <c r="A74" s="138"/>
      <c r="B74" s="138"/>
      <c r="C74" s="223" t="s">
        <v>136</v>
      </c>
      <c r="D74" s="224"/>
      <c r="E74" s="225"/>
      <c r="F74" s="226"/>
      <c r="G74" s="227"/>
      <c r="H74" s="151"/>
      <c r="I74" s="151"/>
      <c r="J74" s="151"/>
      <c r="K74" s="151"/>
      <c r="L74" s="151"/>
      <c r="M74" s="151"/>
      <c r="N74" s="145"/>
      <c r="O74" s="145"/>
      <c r="P74" s="145"/>
      <c r="Q74" s="145"/>
      <c r="R74" s="145"/>
      <c r="S74" s="145"/>
      <c r="T74" s="146"/>
      <c r="U74" s="145"/>
      <c r="V74" s="137"/>
      <c r="W74" s="137"/>
      <c r="X74" s="137"/>
      <c r="Y74" s="137"/>
      <c r="Z74" s="137"/>
      <c r="AA74" s="137"/>
      <c r="AB74" s="137"/>
      <c r="AC74" s="137"/>
      <c r="AD74" s="137"/>
      <c r="AE74" s="137" t="s">
        <v>121</v>
      </c>
      <c r="AF74" s="137"/>
      <c r="AG74" s="137"/>
      <c r="AH74" s="137"/>
      <c r="AI74" s="137"/>
      <c r="AJ74" s="137"/>
      <c r="AK74" s="137"/>
      <c r="AL74" s="137"/>
      <c r="AM74" s="137"/>
      <c r="AN74" s="137"/>
      <c r="AO74" s="137"/>
      <c r="AP74" s="137"/>
      <c r="AQ74" s="137"/>
      <c r="AR74" s="137"/>
      <c r="AS74" s="137"/>
      <c r="AT74" s="137"/>
      <c r="AU74" s="137"/>
      <c r="AV74" s="137"/>
      <c r="AW74" s="137"/>
      <c r="AX74" s="137"/>
      <c r="AY74" s="137"/>
      <c r="AZ74" s="137"/>
      <c r="BA74" s="140" t="str">
        <f t="shared" si="13"/>
        <v>TBW-Q.1 63/8 2ks</v>
      </c>
      <c r="BB74" s="137"/>
      <c r="BC74" s="137"/>
      <c r="BD74" s="137"/>
      <c r="BE74" s="137"/>
      <c r="BF74" s="137"/>
      <c r="BG74" s="137"/>
      <c r="BH74" s="137"/>
    </row>
    <row r="75" spans="1:60" outlineLevel="1" x14ac:dyDescent="0.2">
      <c r="A75" s="138"/>
      <c r="B75" s="138"/>
      <c r="C75" s="223" t="s">
        <v>137</v>
      </c>
      <c r="D75" s="224"/>
      <c r="E75" s="225"/>
      <c r="F75" s="226"/>
      <c r="G75" s="227"/>
      <c r="H75" s="151"/>
      <c r="I75" s="151"/>
      <c r="J75" s="151"/>
      <c r="K75" s="151"/>
      <c r="L75" s="151"/>
      <c r="M75" s="151"/>
      <c r="N75" s="145"/>
      <c r="O75" s="145"/>
      <c r="P75" s="145"/>
      <c r="Q75" s="145"/>
      <c r="R75" s="145"/>
      <c r="S75" s="145"/>
      <c r="T75" s="146"/>
      <c r="U75" s="145"/>
      <c r="V75" s="137"/>
      <c r="W75" s="137"/>
      <c r="X75" s="137"/>
      <c r="Y75" s="137"/>
      <c r="Z75" s="137"/>
      <c r="AA75" s="137"/>
      <c r="AB75" s="137"/>
      <c r="AC75" s="137"/>
      <c r="AD75" s="137"/>
      <c r="AE75" s="137" t="s">
        <v>121</v>
      </c>
      <c r="AF75" s="137"/>
      <c r="AG75" s="137"/>
      <c r="AH75" s="137"/>
      <c r="AI75" s="137"/>
      <c r="AJ75" s="137"/>
      <c r="AK75" s="137"/>
      <c r="AL75" s="137"/>
      <c r="AM75" s="137"/>
      <c r="AN75" s="137"/>
      <c r="AO75" s="137"/>
      <c r="AP75" s="137"/>
      <c r="AQ75" s="137"/>
      <c r="AR75" s="137"/>
      <c r="AS75" s="137"/>
      <c r="AT75" s="137"/>
      <c r="AU75" s="137"/>
      <c r="AV75" s="137"/>
      <c r="AW75" s="137"/>
      <c r="AX75" s="137"/>
      <c r="AY75" s="137"/>
      <c r="AZ75" s="137"/>
      <c r="BA75" s="140" t="str">
        <f t="shared" si="13"/>
        <v>Poklop mříž D400 odvětraný</v>
      </c>
      <c r="BB75" s="137"/>
      <c r="BC75" s="137"/>
      <c r="BD75" s="137"/>
      <c r="BE75" s="137"/>
      <c r="BF75" s="137"/>
      <c r="BG75" s="137"/>
      <c r="BH75" s="137"/>
    </row>
    <row r="76" spans="1:60" outlineLevel="1" x14ac:dyDescent="0.2">
      <c r="A76" s="138">
        <v>23</v>
      </c>
      <c r="B76" s="138" t="s">
        <v>93</v>
      </c>
      <c r="C76" s="165" t="s">
        <v>138</v>
      </c>
      <c r="D76" s="145" t="s">
        <v>170</v>
      </c>
      <c r="E76" s="149">
        <v>1</v>
      </c>
      <c r="F76" s="151"/>
      <c r="G76" s="151">
        <f>F76*E76</f>
        <v>0</v>
      </c>
      <c r="H76" s="151">
        <v>0</v>
      </c>
      <c r="I76" s="151">
        <f>ROUND(E76*H76,2)</f>
        <v>0</v>
      </c>
      <c r="J76" s="151">
        <v>1250300</v>
      </c>
      <c r="K76" s="151">
        <f>ROUND(E76*J76,2)</f>
        <v>1250300</v>
      </c>
      <c r="L76" s="151">
        <v>21</v>
      </c>
      <c r="M76" s="151">
        <f>G76*(1+L76/100)</f>
        <v>0</v>
      </c>
      <c r="N76" s="145">
        <v>0</v>
      </c>
      <c r="O76" s="145">
        <f>ROUND(E76*N76,5)</f>
        <v>0</v>
      </c>
      <c r="P76" s="145">
        <v>0</v>
      </c>
      <c r="Q76" s="145">
        <f>ROUND(E76*P76,5)</f>
        <v>0</v>
      </c>
      <c r="R76" s="145"/>
      <c r="S76" s="145"/>
      <c r="T76" s="146">
        <v>0</v>
      </c>
      <c r="U76" s="145">
        <f>ROUND(E76*T76,2)</f>
        <v>0</v>
      </c>
      <c r="V76" s="137"/>
      <c r="W76" s="137"/>
      <c r="X76" s="137"/>
      <c r="Y76" s="137"/>
      <c r="Z76" s="137"/>
      <c r="AA76" s="137"/>
      <c r="AB76" s="137"/>
      <c r="AC76" s="137"/>
      <c r="AD76" s="137"/>
      <c r="AE76" s="137" t="s">
        <v>88</v>
      </c>
      <c r="AF76" s="137"/>
      <c r="AG76" s="137"/>
      <c r="AH76" s="137"/>
      <c r="AI76" s="137"/>
      <c r="AJ76" s="137"/>
      <c r="AK76" s="137"/>
      <c r="AL76" s="137"/>
      <c r="AM76" s="137"/>
      <c r="AN76" s="137"/>
      <c r="AO76" s="137"/>
      <c r="AP76" s="137"/>
      <c r="AQ76" s="137"/>
      <c r="AR76" s="137"/>
      <c r="AS76" s="137"/>
      <c r="AT76" s="137"/>
      <c r="AU76" s="137"/>
      <c r="AV76" s="137"/>
      <c r="AW76" s="137"/>
      <c r="AX76" s="137"/>
      <c r="AY76" s="137"/>
      <c r="AZ76" s="137"/>
      <c r="BA76" s="137"/>
      <c r="BB76" s="137"/>
      <c r="BC76" s="137"/>
      <c r="BD76" s="137"/>
      <c r="BE76" s="137"/>
      <c r="BF76" s="137"/>
      <c r="BG76" s="137"/>
      <c r="BH76" s="137"/>
    </row>
    <row r="77" spans="1:60" outlineLevel="1" x14ac:dyDescent="0.2">
      <c r="A77" s="138"/>
      <c r="B77" s="138"/>
      <c r="C77" s="223" t="s">
        <v>157</v>
      </c>
      <c r="D77" s="224"/>
      <c r="E77" s="225"/>
      <c r="F77" s="226"/>
      <c r="G77" s="227"/>
      <c r="H77" s="151"/>
      <c r="I77" s="151"/>
      <c r="J77" s="151"/>
      <c r="K77" s="151"/>
      <c r="L77" s="151"/>
      <c r="M77" s="151"/>
      <c r="N77" s="145"/>
      <c r="O77" s="145"/>
      <c r="P77" s="145"/>
      <c r="Q77" s="145"/>
      <c r="R77" s="145"/>
      <c r="S77" s="145"/>
      <c r="T77" s="146"/>
      <c r="U77" s="145"/>
      <c r="V77" s="137"/>
      <c r="W77" s="137"/>
      <c r="X77" s="137"/>
      <c r="Y77" s="137"/>
      <c r="Z77" s="137"/>
      <c r="AA77" s="137"/>
      <c r="AB77" s="137"/>
      <c r="AC77" s="137"/>
      <c r="AD77" s="137"/>
      <c r="AE77" s="137" t="s">
        <v>121</v>
      </c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7"/>
      <c r="AS77" s="137"/>
      <c r="AT77" s="137"/>
      <c r="AU77" s="137"/>
      <c r="AV77" s="137"/>
      <c r="AW77" s="137"/>
      <c r="AX77" s="137"/>
      <c r="AY77" s="137"/>
      <c r="AZ77" s="137"/>
      <c r="BA77" s="140" t="str">
        <f t="shared" ref="BA77:BA90" si="14">C77</f>
        <v>-dno PNO 280/810/300/14 BZP 2ks</v>
      </c>
      <c r="BB77" s="137"/>
      <c r="BC77" s="137"/>
      <c r="BD77" s="137"/>
      <c r="BE77" s="137"/>
      <c r="BF77" s="137"/>
      <c r="BG77" s="137"/>
      <c r="BH77" s="137"/>
    </row>
    <row r="78" spans="1:60" outlineLevel="1" x14ac:dyDescent="0.2">
      <c r="A78" s="138"/>
      <c r="B78" s="138"/>
      <c r="C78" s="223" t="s">
        <v>158</v>
      </c>
      <c r="D78" s="224"/>
      <c r="E78" s="225"/>
      <c r="F78" s="226"/>
      <c r="G78" s="227"/>
      <c r="H78" s="151"/>
      <c r="I78" s="151"/>
      <c r="J78" s="151"/>
      <c r="K78" s="151"/>
      <c r="L78" s="151"/>
      <c r="M78" s="151"/>
      <c r="N78" s="145"/>
      <c r="O78" s="145"/>
      <c r="P78" s="145"/>
      <c r="Q78" s="145"/>
      <c r="R78" s="145"/>
      <c r="S78" s="145"/>
      <c r="T78" s="146"/>
      <c r="U78" s="145"/>
      <c r="V78" s="137"/>
      <c r="W78" s="137"/>
      <c r="X78" s="137"/>
      <c r="Y78" s="137"/>
      <c r="Z78" s="137"/>
      <c r="AA78" s="137"/>
      <c r="AB78" s="137"/>
      <c r="AC78" s="137"/>
      <c r="AD78" s="137"/>
      <c r="AE78" s="137" t="s">
        <v>121</v>
      </c>
      <c r="AF78" s="137"/>
      <c r="AG78" s="137"/>
      <c r="AH78" s="137"/>
      <c r="AI78" s="137"/>
      <c r="AJ78" s="137"/>
      <c r="AK78" s="137"/>
      <c r="AL78" s="137"/>
      <c r="AM78" s="137"/>
      <c r="AN78" s="137"/>
      <c r="AO78" s="137"/>
      <c r="AP78" s="137"/>
      <c r="AQ78" s="137"/>
      <c r="AR78" s="137"/>
      <c r="AS78" s="137"/>
      <c r="AT78" s="137"/>
      <c r="AU78" s="137"/>
      <c r="AV78" s="137"/>
      <c r="AW78" s="137"/>
      <c r="AX78" s="137"/>
      <c r="AY78" s="137"/>
      <c r="AZ78" s="137"/>
      <c r="BA78" s="140" t="str">
        <f t="shared" si="14"/>
        <v>-zákrytová deska PNO 280/810/25 ZDP-14 otvory 1000mm 2ks</v>
      </c>
      <c r="BB78" s="137"/>
      <c r="BC78" s="137"/>
      <c r="BD78" s="137"/>
      <c r="BE78" s="137"/>
      <c r="BF78" s="137"/>
      <c r="BG78" s="137"/>
      <c r="BH78" s="137"/>
    </row>
    <row r="79" spans="1:60" outlineLevel="1" x14ac:dyDescent="0.2">
      <c r="A79" s="138"/>
      <c r="B79" s="138"/>
      <c r="C79" s="223" t="s">
        <v>159</v>
      </c>
      <c r="D79" s="224"/>
      <c r="E79" s="225"/>
      <c r="F79" s="226"/>
      <c r="G79" s="227"/>
      <c r="H79" s="151"/>
      <c r="I79" s="151"/>
      <c r="J79" s="151"/>
      <c r="K79" s="151"/>
      <c r="L79" s="151"/>
      <c r="M79" s="151"/>
      <c r="N79" s="145"/>
      <c r="O79" s="145"/>
      <c r="P79" s="145"/>
      <c r="Q79" s="145"/>
      <c r="R79" s="145"/>
      <c r="S79" s="145"/>
      <c r="T79" s="146"/>
      <c r="U79" s="145"/>
      <c r="V79" s="137"/>
      <c r="W79" s="137"/>
      <c r="X79" s="137"/>
      <c r="Y79" s="137"/>
      <c r="Z79" s="137"/>
      <c r="AA79" s="137"/>
      <c r="AB79" s="137"/>
      <c r="AC79" s="137"/>
      <c r="AD79" s="137"/>
      <c r="AE79" s="137" t="s">
        <v>121</v>
      </c>
      <c r="AF79" s="137"/>
      <c r="AG79" s="137"/>
      <c r="AH79" s="137"/>
      <c r="AI79" s="137"/>
      <c r="AJ79" s="137"/>
      <c r="AK79" s="137"/>
      <c r="AL79" s="137"/>
      <c r="AM79" s="137"/>
      <c r="AN79" s="137"/>
      <c r="AO79" s="137"/>
      <c r="AP79" s="137"/>
      <c r="AQ79" s="137"/>
      <c r="AR79" s="137"/>
      <c r="AS79" s="137"/>
      <c r="AT79" s="137"/>
      <c r="AU79" s="137"/>
      <c r="AV79" s="137"/>
      <c r="AW79" s="137"/>
      <c r="AX79" s="137"/>
      <c r="AY79" s="137"/>
      <c r="AZ79" s="137"/>
      <c r="BA79" s="140" t="str">
        <f t="shared" si="14"/>
        <v>-základová železobetonová  17.3x3.35x0.25m</v>
      </c>
      <c r="BB79" s="137"/>
      <c r="BC79" s="137"/>
      <c r="BD79" s="137"/>
      <c r="BE79" s="137"/>
      <c r="BF79" s="137"/>
      <c r="BG79" s="137"/>
      <c r="BH79" s="137"/>
    </row>
    <row r="80" spans="1:60" outlineLevel="1" x14ac:dyDescent="0.2">
      <c r="A80" s="138"/>
      <c r="B80" s="138"/>
      <c r="C80" s="223" t="s">
        <v>160</v>
      </c>
      <c r="D80" s="224"/>
      <c r="E80" s="225"/>
      <c r="F80" s="226"/>
      <c r="G80" s="227"/>
      <c r="H80" s="151"/>
      <c r="I80" s="151"/>
      <c r="J80" s="151"/>
      <c r="K80" s="151"/>
      <c r="L80" s="151"/>
      <c r="M80" s="151"/>
      <c r="N80" s="145"/>
      <c r="O80" s="145"/>
      <c r="P80" s="145"/>
      <c r="Q80" s="145"/>
      <c r="R80" s="145"/>
      <c r="S80" s="145"/>
      <c r="T80" s="146"/>
      <c r="U80" s="145"/>
      <c r="V80" s="137"/>
      <c r="W80" s="137"/>
      <c r="X80" s="137"/>
      <c r="Y80" s="137"/>
      <c r="Z80" s="137"/>
      <c r="AA80" s="137"/>
      <c r="AB80" s="137"/>
      <c r="AC80" s="137"/>
      <c r="AD80" s="137"/>
      <c r="AE80" s="137" t="s">
        <v>121</v>
      </c>
      <c r="AF80" s="137"/>
      <c r="AG80" s="137"/>
      <c r="AH80" s="137"/>
      <c r="AI80" s="137"/>
      <c r="AJ80" s="137"/>
      <c r="AK80" s="137"/>
      <c r="AL80" s="137"/>
      <c r="AM80" s="137"/>
      <c r="AN80" s="137"/>
      <c r="AO80" s="137"/>
      <c r="AP80" s="137"/>
      <c r="AQ80" s="137"/>
      <c r="AR80" s="137"/>
      <c r="AS80" s="137"/>
      <c r="AT80" s="137"/>
      <c r="AU80" s="137"/>
      <c r="AV80" s="137"/>
      <c r="AW80" s="137"/>
      <c r="AX80" s="137"/>
      <c r="AY80" s="137"/>
      <c r="AZ80" s="137"/>
      <c r="BA80" s="140" t="str">
        <f t="shared" si="14"/>
        <v>-nerezový žebřík 3000mm 2ks</v>
      </c>
      <c r="BB80" s="137"/>
      <c r="BC80" s="137"/>
      <c r="BD80" s="137"/>
      <c r="BE80" s="137"/>
      <c r="BF80" s="137"/>
      <c r="BG80" s="137"/>
      <c r="BH80" s="137"/>
    </row>
    <row r="81" spans="1:60" outlineLevel="1" x14ac:dyDescent="0.2">
      <c r="A81" s="138"/>
      <c r="B81" s="138"/>
      <c r="C81" s="223" t="s">
        <v>161</v>
      </c>
      <c r="D81" s="224"/>
      <c r="E81" s="225"/>
      <c r="F81" s="226"/>
      <c r="G81" s="227"/>
      <c r="H81" s="151"/>
      <c r="I81" s="151"/>
      <c r="J81" s="151"/>
      <c r="K81" s="151"/>
      <c r="L81" s="151"/>
      <c r="M81" s="151"/>
      <c r="N81" s="145"/>
      <c r="O81" s="145"/>
      <c r="P81" s="145"/>
      <c r="Q81" s="145"/>
      <c r="R81" s="145"/>
      <c r="S81" s="145"/>
      <c r="T81" s="146"/>
      <c r="U81" s="145"/>
      <c r="V81" s="137"/>
      <c r="W81" s="137"/>
      <c r="X81" s="137"/>
      <c r="Y81" s="137"/>
      <c r="Z81" s="137"/>
      <c r="AA81" s="137"/>
      <c r="AB81" s="137"/>
      <c r="AC81" s="137"/>
      <c r="AD81" s="137"/>
      <c r="AE81" s="137" t="s">
        <v>121</v>
      </c>
      <c r="AF81" s="137"/>
      <c r="AG81" s="137"/>
      <c r="AH81" s="137"/>
      <c r="AI81" s="137"/>
      <c r="AJ81" s="137"/>
      <c r="AK81" s="137"/>
      <c r="AL81" s="137"/>
      <c r="AM81" s="137"/>
      <c r="AN81" s="137"/>
      <c r="AO81" s="137"/>
      <c r="AP81" s="137"/>
      <c r="AQ81" s="137"/>
      <c r="AR81" s="137"/>
      <c r="AS81" s="137"/>
      <c r="AT81" s="137"/>
      <c r="AU81" s="137"/>
      <c r="AV81" s="137"/>
      <c r="AW81" s="137"/>
      <c r="AX81" s="137"/>
      <c r="AY81" s="137"/>
      <c r="AZ81" s="137"/>
      <c r="BA81" s="140" t="str">
        <f t="shared" si="14"/>
        <v>-Šachtový konus TBR-Q.1 100-63/58/12 2ks</v>
      </c>
      <c r="BB81" s="137"/>
      <c r="BC81" s="137"/>
      <c r="BD81" s="137"/>
      <c r="BE81" s="137"/>
      <c r="BF81" s="137"/>
      <c r="BG81" s="137"/>
      <c r="BH81" s="137"/>
    </row>
    <row r="82" spans="1:60" outlineLevel="1" x14ac:dyDescent="0.2">
      <c r="A82" s="138"/>
      <c r="B82" s="138"/>
      <c r="C82" s="223" t="s">
        <v>162</v>
      </c>
      <c r="D82" s="224"/>
      <c r="E82" s="225"/>
      <c r="F82" s="226"/>
      <c r="G82" s="227"/>
      <c r="H82" s="151"/>
      <c r="I82" s="151"/>
      <c r="J82" s="151"/>
      <c r="K82" s="151"/>
      <c r="L82" s="151"/>
      <c r="M82" s="151"/>
      <c r="N82" s="145"/>
      <c r="O82" s="145"/>
      <c r="P82" s="145"/>
      <c r="Q82" s="145"/>
      <c r="R82" s="145"/>
      <c r="S82" s="145"/>
      <c r="T82" s="146"/>
      <c r="U82" s="145"/>
      <c r="V82" s="137"/>
      <c r="W82" s="137"/>
      <c r="X82" s="137"/>
      <c r="Y82" s="137"/>
      <c r="Z82" s="137"/>
      <c r="AA82" s="137"/>
      <c r="AB82" s="137"/>
      <c r="AC82" s="137"/>
      <c r="AD82" s="137"/>
      <c r="AE82" s="137" t="s">
        <v>121</v>
      </c>
      <c r="AF82" s="137"/>
      <c r="AG82" s="137"/>
      <c r="AH82" s="137"/>
      <c r="AI82" s="137"/>
      <c r="AJ82" s="137"/>
      <c r="AK82" s="137"/>
      <c r="AL82" s="137"/>
      <c r="AM82" s="137"/>
      <c r="AN82" s="137"/>
      <c r="AO82" s="137"/>
      <c r="AP82" s="137"/>
      <c r="AQ82" s="137"/>
      <c r="AR82" s="137"/>
      <c r="AS82" s="137"/>
      <c r="AT82" s="137"/>
      <c r="AU82" s="137"/>
      <c r="AV82" s="137"/>
      <c r="AW82" s="137"/>
      <c r="AX82" s="137"/>
      <c r="AY82" s="137"/>
      <c r="AZ82" s="137"/>
      <c r="BA82" s="140" t="str">
        <f t="shared" si="14"/>
        <v>-TBW-Q.1 63/12 4ks</v>
      </c>
      <c r="BB82" s="137"/>
      <c r="BC82" s="137"/>
      <c r="BD82" s="137"/>
      <c r="BE82" s="137"/>
      <c r="BF82" s="137"/>
      <c r="BG82" s="137"/>
      <c r="BH82" s="137"/>
    </row>
    <row r="83" spans="1:60" outlineLevel="1" x14ac:dyDescent="0.2">
      <c r="A83" s="138"/>
      <c r="B83" s="138"/>
      <c r="C83" s="223" t="s">
        <v>163</v>
      </c>
      <c r="D83" s="224"/>
      <c r="E83" s="225"/>
      <c r="F83" s="226"/>
      <c r="G83" s="227"/>
      <c r="H83" s="151"/>
      <c r="I83" s="151"/>
      <c r="J83" s="151"/>
      <c r="K83" s="151"/>
      <c r="L83" s="151"/>
      <c r="M83" s="151"/>
      <c r="N83" s="145"/>
      <c r="O83" s="145"/>
      <c r="P83" s="145"/>
      <c r="Q83" s="145"/>
      <c r="R83" s="145"/>
      <c r="S83" s="145"/>
      <c r="T83" s="146"/>
      <c r="U83" s="145"/>
      <c r="V83" s="137"/>
      <c r="W83" s="137"/>
      <c r="X83" s="137"/>
      <c r="Y83" s="137"/>
      <c r="Z83" s="137"/>
      <c r="AA83" s="137"/>
      <c r="AB83" s="137"/>
      <c r="AC83" s="137"/>
      <c r="AD83" s="137"/>
      <c r="AE83" s="137" t="s">
        <v>121</v>
      </c>
      <c r="AF83" s="137"/>
      <c r="AG83" s="137"/>
      <c r="AH83" s="137"/>
      <c r="AI83" s="137"/>
      <c r="AJ83" s="137"/>
      <c r="AK83" s="137"/>
      <c r="AL83" s="137"/>
      <c r="AM83" s="137"/>
      <c r="AN83" s="137"/>
      <c r="AO83" s="137"/>
      <c r="AP83" s="137"/>
      <c r="AQ83" s="137"/>
      <c r="AR83" s="137"/>
      <c r="AS83" s="137"/>
      <c r="AT83" s="137"/>
      <c r="AU83" s="137"/>
      <c r="AV83" s="137"/>
      <c r="AW83" s="137"/>
      <c r="AX83" s="137"/>
      <c r="AY83" s="137"/>
      <c r="AZ83" s="137"/>
      <c r="BA83" s="140" t="str">
        <f t="shared" si="14"/>
        <v>-poklop litina D400 mříž 2x</v>
      </c>
      <c r="BB83" s="137"/>
      <c r="BC83" s="137"/>
      <c r="BD83" s="137"/>
      <c r="BE83" s="137"/>
      <c r="BF83" s="137"/>
      <c r="BG83" s="137"/>
      <c r="BH83" s="137"/>
    </row>
    <row r="84" spans="1:60" outlineLevel="1" x14ac:dyDescent="0.2">
      <c r="A84" s="138"/>
      <c r="B84" s="138"/>
      <c r="C84" s="223" t="s">
        <v>164</v>
      </c>
      <c r="D84" s="224"/>
      <c r="E84" s="225"/>
      <c r="F84" s="226"/>
      <c r="G84" s="227"/>
      <c r="H84" s="151"/>
      <c r="I84" s="151"/>
      <c r="J84" s="151"/>
      <c r="K84" s="151"/>
      <c r="L84" s="151"/>
      <c r="M84" s="151"/>
      <c r="N84" s="145"/>
      <c r="O84" s="145"/>
      <c r="P84" s="145"/>
      <c r="Q84" s="145"/>
      <c r="R84" s="145"/>
      <c r="S84" s="145"/>
      <c r="T84" s="146"/>
      <c r="U84" s="145"/>
      <c r="V84" s="137"/>
      <c r="W84" s="137"/>
      <c r="X84" s="137"/>
      <c r="Y84" s="137"/>
      <c r="Z84" s="137"/>
      <c r="AA84" s="137"/>
      <c r="AB84" s="137"/>
      <c r="AC84" s="137"/>
      <c r="AD84" s="137"/>
      <c r="AE84" s="137" t="s">
        <v>121</v>
      </c>
      <c r="AF84" s="137"/>
      <c r="AG84" s="137"/>
      <c r="AH84" s="137"/>
      <c r="AI84" s="137"/>
      <c r="AJ84" s="137"/>
      <c r="AK84" s="137"/>
      <c r="AL84" s="137"/>
      <c r="AM84" s="137"/>
      <c r="AN84" s="137"/>
      <c r="AO84" s="137"/>
      <c r="AP84" s="137"/>
      <c r="AQ84" s="137"/>
      <c r="AR84" s="137"/>
      <c r="AS84" s="137"/>
      <c r="AT84" s="137"/>
      <c r="AU84" s="137"/>
      <c r="AV84" s="137"/>
      <c r="AW84" s="137"/>
      <c r="AX84" s="137"/>
      <c r="AY84" s="137"/>
      <c r="AZ84" s="137"/>
      <c r="BA84" s="140" t="str">
        <f t="shared" si="14"/>
        <v>-jádrový vyvrt do DN200 8ks</v>
      </c>
      <c r="BB84" s="137"/>
      <c r="BC84" s="137"/>
      <c r="BD84" s="137"/>
      <c r="BE84" s="137"/>
      <c r="BF84" s="137"/>
      <c r="BG84" s="137"/>
      <c r="BH84" s="137"/>
    </row>
    <row r="85" spans="1:60" outlineLevel="1" x14ac:dyDescent="0.2">
      <c r="A85" s="138"/>
      <c r="B85" s="138"/>
      <c r="C85" s="223" t="s">
        <v>165</v>
      </c>
      <c r="D85" s="224"/>
      <c r="E85" s="225"/>
      <c r="F85" s="226"/>
      <c r="G85" s="227"/>
      <c r="H85" s="151"/>
      <c r="I85" s="151"/>
      <c r="J85" s="151"/>
      <c r="K85" s="151"/>
      <c r="L85" s="151"/>
      <c r="M85" s="151"/>
      <c r="N85" s="145"/>
      <c r="O85" s="145"/>
      <c r="P85" s="145"/>
      <c r="Q85" s="145"/>
      <c r="R85" s="145"/>
      <c r="S85" s="145"/>
      <c r="T85" s="146"/>
      <c r="U85" s="145"/>
      <c r="V85" s="137"/>
      <c r="W85" s="137"/>
      <c r="X85" s="137"/>
      <c r="Y85" s="137"/>
      <c r="Z85" s="137"/>
      <c r="AA85" s="137"/>
      <c r="AB85" s="137"/>
      <c r="AC85" s="137"/>
      <c r="AD85" s="137"/>
      <c r="AE85" s="137" t="s">
        <v>121</v>
      </c>
      <c r="AF85" s="137"/>
      <c r="AG85" s="137"/>
      <c r="AH85" s="137"/>
      <c r="AI85" s="137"/>
      <c r="AJ85" s="137"/>
      <c r="AK85" s="137"/>
      <c r="AL85" s="137"/>
      <c r="AM85" s="137"/>
      <c r="AN85" s="137"/>
      <c r="AO85" s="137"/>
      <c r="AP85" s="137"/>
      <c r="AQ85" s="137"/>
      <c r="AR85" s="137"/>
      <c r="AS85" s="137"/>
      <c r="AT85" s="137"/>
      <c r="AU85" s="137"/>
      <c r="AV85" s="137"/>
      <c r="AW85" s="137"/>
      <c r="AX85" s="137"/>
      <c r="AY85" s="137"/>
      <c r="AZ85" s="137"/>
      <c r="BA85" s="140" t="str">
        <f t="shared" si="14"/>
        <v>-zapravení prostupů 4ks</v>
      </c>
      <c r="BB85" s="137"/>
      <c r="BC85" s="137"/>
      <c r="BD85" s="137"/>
      <c r="BE85" s="137"/>
      <c r="BF85" s="137"/>
      <c r="BG85" s="137"/>
      <c r="BH85" s="137"/>
    </row>
    <row r="86" spans="1:60" outlineLevel="1" x14ac:dyDescent="0.2">
      <c r="A86" s="138"/>
      <c r="B86" s="138"/>
      <c r="C86" s="223" t="s">
        <v>166</v>
      </c>
      <c r="D86" s="224"/>
      <c r="E86" s="225"/>
      <c r="F86" s="226"/>
      <c r="G86" s="227"/>
      <c r="H86" s="151"/>
      <c r="I86" s="151"/>
      <c r="J86" s="151"/>
      <c r="K86" s="151"/>
      <c r="L86" s="151"/>
      <c r="M86" s="151"/>
      <c r="N86" s="145"/>
      <c r="O86" s="145"/>
      <c r="P86" s="145"/>
      <c r="Q86" s="145"/>
      <c r="R86" s="145"/>
      <c r="S86" s="145"/>
      <c r="T86" s="146"/>
      <c r="U86" s="145"/>
      <c r="V86" s="137"/>
      <c r="W86" s="137"/>
      <c r="X86" s="137"/>
      <c r="Y86" s="137"/>
      <c r="Z86" s="137"/>
      <c r="AA86" s="137"/>
      <c r="AB86" s="137"/>
      <c r="AC86" s="137"/>
      <c r="AD86" s="137"/>
      <c r="AE86" s="137" t="s">
        <v>121</v>
      </c>
      <c r="AF86" s="137"/>
      <c r="AG86" s="137"/>
      <c r="AH86" s="137"/>
      <c r="AI86" s="137"/>
      <c r="AJ86" s="137"/>
      <c r="AK86" s="137"/>
      <c r="AL86" s="137"/>
      <c r="AM86" s="137"/>
      <c r="AN86" s="137"/>
      <c r="AO86" s="137"/>
      <c r="AP86" s="137"/>
      <c r="AQ86" s="137"/>
      <c r="AR86" s="137"/>
      <c r="AS86" s="137"/>
      <c r="AT86" s="137"/>
      <c r="AU86" s="137"/>
      <c r="AV86" s="137"/>
      <c r="AW86" s="137"/>
      <c r="AX86" s="137"/>
      <c r="AY86" s="137"/>
      <c r="AZ86" s="137"/>
      <c r="BA86" s="140" t="str">
        <f t="shared" si="14"/>
        <v>-savicové šroubení+víčko</v>
      </c>
      <c r="BB86" s="137"/>
      <c r="BC86" s="137"/>
      <c r="BD86" s="137"/>
      <c r="BE86" s="137"/>
      <c r="BF86" s="137"/>
      <c r="BG86" s="137"/>
      <c r="BH86" s="137"/>
    </row>
    <row r="87" spans="1:60" outlineLevel="1" x14ac:dyDescent="0.2">
      <c r="A87" s="138"/>
      <c r="B87" s="138"/>
      <c r="C87" s="223" t="s">
        <v>139</v>
      </c>
      <c r="D87" s="224"/>
      <c r="E87" s="225"/>
      <c r="F87" s="226"/>
      <c r="G87" s="227"/>
      <c r="H87" s="151"/>
      <c r="I87" s="151"/>
      <c r="J87" s="151"/>
      <c r="K87" s="151"/>
      <c r="L87" s="151"/>
      <c r="M87" s="151"/>
      <c r="N87" s="145"/>
      <c r="O87" s="145"/>
      <c r="P87" s="145"/>
      <c r="Q87" s="145"/>
      <c r="R87" s="145"/>
      <c r="S87" s="145"/>
      <c r="T87" s="146"/>
      <c r="U87" s="145"/>
      <c r="V87" s="137"/>
      <c r="W87" s="137"/>
      <c r="X87" s="137"/>
      <c r="Y87" s="137"/>
      <c r="Z87" s="137"/>
      <c r="AA87" s="137"/>
      <c r="AB87" s="137"/>
      <c r="AC87" s="137"/>
      <c r="AD87" s="137"/>
      <c r="AE87" s="137" t="s">
        <v>121</v>
      </c>
      <c r="AF87" s="137"/>
      <c r="AG87" s="137"/>
      <c r="AH87" s="137"/>
      <c r="AI87" s="137"/>
      <c r="AJ87" s="137"/>
      <c r="AK87" s="137"/>
      <c r="AL87" s="137"/>
      <c r="AM87" s="137"/>
      <c r="AN87" s="137"/>
      <c r="AO87" s="137"/>
      <c r="AP87" s="137"/>
      <c r="AQ87" s="137"/>
      <c r="AR87" s="137"/>
      <c r="AS87" s="137"/>
      <c r="AT87" s="137"/>
      <c r="AU87" s="137"/>
      <c r="AV87" s="137"/>
      <c r="AW87" s="137"/>
      <c r="AX87" s="137"/>
      <c r="AY87" s="137"/>
      <c r="AZ87" s="137"/>
      <c r="BA87" s="140" t="str">
        <f t="shared" si="14"/>
        <v>-potrubí DN100 ocel 6m</v>
      </c>
      <c r="BB87" s="137"/>
      <c r="BC87" s="137"/>
      <c r="BD87" s="137"/>
      <c r="BE87" s="137"/>
      <c r="BF87" s="137"/>
      <c r="BG87" s="137"/>
      <c r="BH87" s="137"/>
    </row>
    <row r="88" spans="1:60" outlineLevel="1" x14ac:dyDescent="0.2">
      <c r="A88" s="138"/>
      <c r="B88" s="138"/>
      <c r="C88" s="223" t="s">
        <v>167</v>
      </c>
      <c r="D88" s="224"/>
      <c r="E88" s="225"/>
      <c r="F88" s="226"/>
      <c r="G88" s="227"/>
      <c r="H88" s="151"/>
      <c r="I88" s="151"/>
      <c r="J88" s="151"/>
      <c r="K88" s="151"/>
      <c r="L88" s="151"/>
      <c r="M88" s="151"/>
      <c r="N88" s="145"/>
      <c r="O88" s="145"/>
      <c r="P88" s="145"/>
      <c r="Q88" s="145"/>
      <c r="R88" s="145"/>
      <c r="S88" s="145"/>
      <c r="T88" s="146"/>
      <c r="U88" s="145"/>
      <c r="V88" s="137"/>
      <c r="W88" s="137"/>
      <c r="X88" s="137"/>
      <c r="Y88" s="137"/>
      <c r="Z88" s="137"/>
      <c r="AA88" s="137"/>
      <c r="AB88" s="137"/>
      <c r="AC88" s="137"/>
      <c r="AD88" s="137"/>
      <c r="AE88" s="137" t="s">
        <v>121</v>
      </c>
      <c r="AF88" s="137"/>
      <c r="AG88" s="137"/>
      <c r="AH88" s="137"/>
      <c r="AI88" s="137"/>
      <c r="AJ88" s="137"/>
      <c r="AK88" s="137"/>
      <c r="AL88" s="137"/>
      <c r="AM88" s="137"/>
      <c r="AN88" s="137"/>
      <c r="AO88" s="137"/>
      <c r="AP88" s="137"/>
      <c r="AQ88" s="137"/>
      <c r="AR88" s="137"/>
      <c r="AS88" s="137"/>
      <c r="AT88" s="137"/>
      <c r="AU88" s="137"/>
      <c r="AV88" s="137"/>
      <c r="AW88" s="137"/>
      <c r="AX88" s="137"/>
      <c r="AY88" s="137"/>
      <c r="AZ88" s="137"/>
      <c r="BA88" s="140" t="str">
        <f t="shared" si="14"/>
        <v>-potrubí PE SDR11 dn110 12m</v>
      </c>
      <c r="BB88" s="137"/>
      <c r="BC88" s="137"/>
      <c r="BD88" s="137"/>
      <c r="BE88" s="137"/>
      <c r="BF88" s="137"/>
      <c r="BG88" s="137"/>
      <c r="BH88" s="137"/>
    </row>
    <row r="89" spans="1:60" outlineLevel="1" x14ac:dyDescent="0.2">
      <c r="A89" s="138"/>
      <c r="B89" s="138"/>
      <c r="C89" s="223" t="s">
        <v>140</v>
      </c>
      <c r="D89" s="224"/>
      <c r="E89" s="225"/>
      <c r="F89" s="226"/>
      <c r="G89" s="227"/>
      <c r="H89" s="151"/>
      <c r="I89" s="151"/>
      <c r="J89" s="151"/>
      <c r="K89" s="151"/>
      <c r="L89" s="151"/>
      <c r="M89" s="151"/>
      <c r="N89" s="145"/>
      <c r="O89" s="145"/>
      <c r="P89" s="145"/>
      <c r="Q89" s="145"/>
      <c r="R89" s="145"/>
      <c r="S89" s="145"/>
      <c r="T89" s="146"/>
      <c r="U89" s="145"/>
      <c r="V89" s="137"/>
      <c r="W89" s="137"/>
      <c r="X89" s="137"/>
      <c r="Y89" s="137"/>
      <c r="Z89" s="137"/>
      <c r="AA89" s="137"/>
      <c r="AB89" s="137"/>
      <c r="AC89" s="137"/>
      <c r="AD89" s="137"/>
      <c r="AE89" s="137" t="s">
        <v>121</v>
      </c>
      <c r="AF89" s="137"/>
      <c r="AG89" s="137"/>
      <c r="AH89" s="137"/>
      <c r="AI89" s="137"/>
      <c r="AJ89" s="137"/>
      <c r="AK89" s="137"/>
      <c r="AL89" s="137"/>
      <c r="AM89" s="137"/>
      <c r="AN89" s="137"/>
      <c r="AO89" s="137"/>
      <c r="AP89" s="137"/>
      <c r="AQ89" s="137"/>
      <c r="AR89" s="137"/>
      <c r="AS89" s="137"/>
      <c r="AT89" s="137"/>
      <c r="AU89" s="137"/>
      <c r="AV89" s="137"/>
      <c r="AW89" s="137"/>
      <c r="AX89" s="137"/>
      <c r="AY89" s="137"/>
      <c r="AZ89" s="137"/>
      <c r="BA89" s="140" t="str">
        <f t="shared" si="14"/>
        <v>-potrubí PVC SN4 DN200 4m</v>
      </c>
      <c r="BB89" s="137"/>
      <c r="BC89" s="137"/>
      <c r="BD89" s="137"/>
      <c r="BE89" s="137"/>
      <c r="BF89" s="137"/>
      <c r="BG89" s="137"/>
      <c r="BH89" s="137"/>
    </row>
    <row r="90" spans="1:60" outlineLevel="1" x14ac:dyDescent="0.2">
      <c r="A90" s="138"/>
      <c r="B90" s="138"/>
      <c r="C90" s="223" t="s">
        <v>141</v>
      </c>
      <c r="D90" s="224"/>
      <c r="E90" s="225"/>
      <c r="F90" s="226"/>
      <c r="G90" s="227"/>
      <c r="H90" s="151"/>
      <c r="I90" s="151"/>
      <c r="J90" s="151"/>
      <c r="K90" s="151"/>
      <c r="L90" s="151"/>
      <c r="M90" s="151"/>
      <c r="N90" s="145"/>
      <c r="O90" s="145"/>
      <c r="P90" s="145"/>
      <c r="Q90" s="145"/>
      <c r="R90" s="145"/>
      <c r="S90" s="145"/>
      <c r="T90" s="146"/>
      <c r="U90" s="145"/>
      <c r="V90" s="137"/>
      <c r="W90" s="137"/>
      <c r="X90" s="137"/>
      <c r="Y90" s="137"/>
      <c r="Z90" s="137"/>
      <c r="AA90" s="137"/>
      <c r="AB90" s="137"/>
      <c r="AC90" s="137"/>
      <c r="AD90" s="137"/>
      <c r="AE90" s="137" t="s">
        <v>121</v>
      </c>
      <c r="AF90" s="137"/>
      <c r="AG90" s="137"/>
      <c r="AH90" s="137"/>
      <c r="AI90" s="137"/>
      <c r="AJ90" s="137"/>
      <c r="AK90" s="137"/>
      <c r="AL90" s="137"/>
      <c r="AM90" s="137"/>
      <c r="AN90" s="137"/>
      <c r="AO90" s="137"/>
      <c r="AP90" s="137"/>
      <c r="AQ90" s="137"/>
      <c r="AR90" s="137"/>
      <c r="AS90" s="137"/>
      <c r="AT90" s="137"/>
      <c r="AU90" s="137"/>
      <c r="AV90" s="137"/>
      <c r="AW90" s="137"/>
      <c r="AX90" s="137"/>
      <c r="AY90" s="137"/>
      <c r="AZ90" s="137"/>
      <c r="BA90" s="140" t="str">
        <f t="shared" si="14"/>
        <v>-sloupek s tabulí PN45m3</v>
      </c>
      <c r="BB90" s="137"/>
      <c r="BC90" s="137"/>
      <c r="BD90" s="137"/>
      <c r="BE90" s="137"/>
      <c r="BF90" s="137"/>
      <c r="BG90" s="137"/>
      <c r="BH90" s="137"/>
    </row>
    <row r="91" spans="1:60" ht="22.5" outlineLevel="1" x14ac:dyDescent="0.2">
      <c r="A91" s="138">
        <v>24</v>
      </c>
      <c r="B91" s="138" t="s">
        <v>93</v>
      </c>
      <c r="C91" s="165" t="s">
        <v>142</v>
      </c>
      <c r="D91" s="145" t="s">
        <v>170</v>
      </c>
      <c r="E91" s="149">
        <v>1</v>
      </c>
      <c r="F91" s="151"/>
      <c r="G91" s="151">
        <f t="shared" ref="G91:G93" si="15">F91*E91</f>
        <v>0</v>
      </c>
      <c r="H91" s="151">
        <v>0</v>
      </c>
      <c r="I91" s="151">
        <f>ROUND(E91*H91,2)</f>
        <v>0</v>
      </c>
      <c r="J91" s="151">
        <v>4500</v>
      </c>
      <c r="K91" s="151">
        <f>ROUND(E91*J91,2)</f>
        <v>4500</v>
      </c>
      <c r="L91" s="151">
        <v>21</v>
      </c>
      <c r="M91" s="151">
        <f>G91*(1+L91/100)</f>
        <v>0</v>
      </c>
      <c r="N91" s="145">
        <v>0</v>
      </c>
      <c r="O91" s="145">
        <f>ROUND(E91*N91,5)</f>
        <v>0</v>
      </c>
      <c r="P91" s="145">
        <v>0</v>
      </c>
      <c r="Q91" s="145">
        <f>ROUND(E91*P91,5)</f>
        <v>0</v>
      </c>
      <c r="R91" s="145"/>
      <c r="S91" s="145"/>
      <c r="T91" s="146">
        <v>0</v>
      </c>
      <c r="U91" s="145">
        <f>ROUND(E91*T91,2)</f>
        <v>0</v>
      </c>
      <c r="V91" s="137"/>
      <c r="W91" s="137"/>
      <c r="X91" s="137"/>
      <c r="Y91" s="137"/>
      <c r="Z91" s="137"/>
      <c r="AA91" s="137"/>
      <c r="AB91" s="137"/>
      <c r="AC91" s="137"/>
      <c r="AD91" s="137"/>
      <c r="AE91" s="137" t="s">
        <v>88</v>
      </c>
      <c r="AF91" s="137"/>
      <c r="AG91" s="137"/>
      <c r="AH91" s="137"/>
      <c r="AI91" s="137"/>
      <c r="AJ91" s="137"/>
      <c r="AK91" s="137"/>
      <c r="AL91" s="137"/>
      <c r="AM91" s="137"/>
      <c r="AN91" s="137"/>
      <c r="AO91" s="137"/>
      <c r="AP91" s="137"/>
      <c r="AQ91" s="137"/>
      <c r="AR91" s="137"/>
      <c r="AS91" s="137"/>
      <c r="AT91" s="137"/>
      <c r="AU91" s="137"/>
      <c r="AV91" s="137"/>
      <c r="AW91" s="137"/>
      <c r="AX91" s="137"/>
      <c r="AY91" s="137"/>
      <c r="AZ91" s="137"/>
      <c r="BA91" s="137"/>
      <c r="BB91" s="137"/>
      <c r="BC91" s="137"/>
      <c r="BD91" s="137"/>
      <c r="BE91" s="137"/>
      <c r="BF91" s="137"/>
      <c r="BG91" s="137"/>
      <c r="BH91" s="137"/>
    </row>
    <row r="92" spans="1:60" outlineLevel="1" x14ac:dyDescent="0.2">
      <c r="A92" s="138">
        <v>25</v>
      </c>
      <c r="B92" s="138" t="s">
        <v>93</v>
      </c>
      <c r="C92" s="165" t="s">
        <v>143</v>
      </c>
      <c r="D92" s="145" t="s">
        <v>119</v>
      </c>
      <c r="E92" s="149">
        <v>60</v>
      </c>
      <c r="F92" s="151"/>
      <c r="G92" s="151">
        <f t="shared" si="15"/>
        <v>0</v>
      </c>
      <c r="H92" s="151">
        <v>0.49</v>
      </c>
      <c r="I92" s="151">
        <f>ROUND(E92*H92,2)</f>
        <v>29.4</v>
      </c>
      <c r="J92" s="151">
        <v>75.510000000000005</v>
      </c>
      <c r="K92" s="151">
        <f>ROUND(E92*J92,2)</f>
        <v>4530.6000000000004</v>
      </c>
      <c r="L92" s="151">
        <v>21</v>
      </c>
      <c r="M92" s="151">
        <f>G92*(1+L92/100)</f>
        <v>0</v>
      </c>
      <c r="N92" s="145">
        <v>0</v>
      </c>
      <c r="O92" s="145">
        <f>ROUND(E92*N92,5)</f>
        <v>0</v>
      </c>
      <c r="P92" s="145">
        <v>0</v>
      </c>
      <c r="Q92" s="145">
        <f>ROUND(E92*P92,5)</f>
        <v>0</v>
      </c>
      <c r="R92" s="145"/>
      <c r="S92" s="145"/>
      <c r="T92" s="146">
        <v>0.04</v>
      </c>
      <c r="U92" s="145">
        <f>ROUND(E92*T92,2)</f>
        <v>2.4</v>
      </c>
      <c r="V92" s="137"/>
      <c r="W92" s="137"/>
      <c r="X92" s="137"/>
      <c r="Y92" s="137"/>
      <c r="Z92" s="137"/>
      <c r="AA92" s="137"/>
      <c r="AB92" s="137"/>
      <c r="AC92" s="137"/>
      <c r="AD92" s="137"/>
      <c r="AE92" s="137" t="s">
        <v>88</v>
      </c>
      <c r="AF92" s="137"/>
      <c r="AG92" s="137"/>
      <c r="AH92" s="137"/>
      <c r="AI92" s="137"/>
      <c r="AJ92" s="137"/>
      <c r="AK92" s="137"/>
      <c r="AL92" s="137"/>
      <c r="AM92" s="137"/>
      <c r="AN92" s="137"/>
      <c r="AO92" s="137"/>
      <c r="AP92" s="137"/>
      <c r="AQ92" s="137"/>
      <c r="AR92" s="137"/>
      <c r="AS92" s="137"/>
      <c r="AT92" s="137"/>
      <c r="AU92" s="137"/>
      <c r="AV92" s="137"/>
      <c r="AW92" s="137"/>
      <c r="AX92" s="137"/>
      <c r="AY92" s="137"/>
      <c r="AZ92" s="137"/>
      <c r="BA92" s="137"/>
      <c r="BB92" s="137"/>
      <c r="BC92" s="137"/>
      <c r="BD92" s="137"/>
      <c r="BE92" s="137"/>
      <c r="BF92" s="137"/>
      <c r="BG92" s="137"/>
      <c r="BH92" s="137"/>
    </row>
    <row r="93" spans="1:60" outlineLevel="1" x14ac:dyDescent="0.2">
      <c r="A93" s="160">
        <v>26</v>
      </c>
      <c r="B93" s="160" t="s">
        <v>93</v>
      </c>
      <c r="C93" s="167" t="s">
        <v>144</v>
      </c>
      <c r="D93" s="161" t="s">
        <v>145</v>
      </c>
      <c r="E93" s="162">
        <v>25</v>
      </c>
      <c r="F93" s="163"/>
      <c r="G93" s="163">
        <f t="shared" si="15"/>
        <v>0</v>
      </c>
      <c r="H93" s="163">
        <v>0</v>
      </c>
      <c r="I93" s="163">
        <f>ROUND(E93*H93,2)</f>
        <v>0</v>
      </c>
      <c r="J93" s="163">
        <v>450</v>
      </c>
      <c r="K93" s="163">
        <f>ROUND(E93*J93,2)</f>
        <v>11250</v>
      </c>
      <c r="L93" s="163">
        <v>21</v>
      </c>
      <c r="M93" s="163">
        <f>G93*(1+L93/100)</f>
        <v>0</v>
      </c>
      <c r="N93" s="161">
        <v>0</v>
      </c>
      <c r="O93" s="161">
        <f>ROUND(E93*N93,5)</f>
        <v>0</v>
      </c>
      <c r="P93" s="161">
        <v>0</v>
      </c>
      <c r="Q93" s="161">
        <f>ROUND(E93*P93,5)</f>
        <v>0</v>
      </c>
      <c r="R93" s="161"/>
      <c r="S93" s="161"/>
      <c r="T93" s="164">
        <v>0</v>
      </c>
      <c r="U93" s="161">
        <f>ROUND(E93*T93,2)</f>
        <v>0</v>
      </c>
      <c r="V93" s="137"/>
      <c r="W93" s="137"/>
      <c r="X93" s="137"/>
      <c r="Y93" s="137"/>
      <c r="Z93" s="137"/>
      <c r="AA93" s="137"/>
      <c r="AB93" s="137"/>
      <c r="AC93" s="137"/>
      <c r="AD93" s="137"/>
      <c r="AE93" s="137" t="s">
        <v>88</v>
      </c>
      <c r="AF93" s="137"/>
      <c r="AG93" s="137"/>
      <c r="AH93" s="137"/>
      <c r="AI93" s="137"/>
      <c r="AJ93" s="137"/>
      <c r="AK93" s="137"/>
      <c r="AL93" s="137"/>
      <c r="AM93" s="137"/>
      <c r="AN93" s="137"/>
      <c r="AO93" s="137"/>
      <c r="AP93" s="137"/>
      <c r="AQ93" s="137"/>
      <c r="AR93" s="137"/>
      <c r="AS93" s="137"/>
      <c r="AT93" s="137"/>
      <c r="AU93" s="137"/>
      <c r="AV93" s="137"/>
      <c r="AW93" s="137"/>
      <c r="AX93" s="137"/>
      <c r="AY93" s="137"/>
      <c r="AZ93" s="137"/>
      <c r="BA93" s="137"/>
      <c r="BB93" s="137"/>
      <c r="BC93" s="137"/>
      <c r="BD93" s="137"/>
      <c r="BE93" s="137"/>
      <c r="BF93" s="137"/>
      <c r="BG93" s="137"/>
      <c r="BH93" s="137"/>
    </row>
    <row r="94" spans="1:60" x14ac:dyDescent="0.2">
      <c r="A94" s="4"/>
      <c r="B94" s="5" t="s">
        <v>168</v>
      </c>
      <c r="C94" s="168" t="s">
        <v>168</v>
      </c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AC94">
        <v>12</v>
      </c>
      <c r="AD94">
        <v>21</v>
      </c>
    </row>
    <row r="95" spans="1:60" x14ac:dyDescent="0.2">
      <c r="C95" s="169"/>
      <c r="AE95" t="s">
        <v>169</v>
      </c>
    </row>
  </sheetData>
  <sheetProtection algorithmName="SHA-512" hashValue="TplGpXkBANOK9lQBNcBPdcJITPneFH8M4uQRIyzdAKDx+Ux7upYBeR1fTX8PYDxGq86wc78EEDwXZZnwq9mdfA==" saltValue="Ne/uUGLxAY3TWms30IKUTg==" spinCount="100000" sheet="1" objects="1" scenarios="1"/>
  <protectedRanges>
    <protectedRange sqref="F9:F27 F36 F45 F54 F61 F68 F76 F91:F93" name="Oblast1"/>
  </protectedRanges>
  <mergeCells count="61">
    <mergeCell ref="C29:G29"/>
    <mergeCell ref="A1:G1"/>
    <mergeCell ref="C2:G2"/>
    <mergeCell ref="C3:G3"/>
    <mergeCell ref="C4:G4"/>
    <mergeCell ref="C28:G28"/>
    <mergeCell ref="C42:G42"/>
    <mergeCell ref="C30:G30"/>
    <mergeCell ref="C31:G31"/>
    <mergeCell ref="C32:G32"/>
    <mergeCell ref="C33:G33"/>
    <mergeCell ref="C34:G34"/>
    <mergeCell ref="C35:G35"/>
    <mergeCell ref="C37:G37"/>
    <mergeCell ref="C38:G38"/>
    <mergeCell ref="C39:G39"/>
    <mergeCell ref="C40:G40"/>
    <mergeCell ref="C41:G41"/>
    <mergeCell ref="C56:G56"/>
    <mergeCell ref="C43:G43"/>
    <mergeCell ref="C44:G44"/>
    <mergeCell ref="C46:G46"/>
    <mergeCell ref="C47:G47"/>
    <mergeCell ref="C48:G48"/>
    <mergeCell ref="C49:G49"/>
    <mergeCell ref="C50:G50"/>
    <mergeCell ref="C51:G51"/>
    <mergeCell ref="C52:G52"/>
    <mergeCell ref="C53:G53"/>
    <mergeCell ref="C55:G55"/>
    <mergeCell ref="C70:G70"/>
    <mergeCell ref="C57:G57"/>
    <mergeCell ref="C58:G58"/>
    <mergeCell ref="C59:G59"/>
    <mergeCell ref="C60:G60"/>
    <mergeCell ref="C62:G62"/>
    <mergeCell ref="C63:G63"/>
    <mergeCell ref="C64:G64"/>
    <mergeCell ref="C65:G65"/>
    <mergeCell ref="C66:G66"/>
    <mergeCell ref="C67:G67"/>
    <mergeCell ref="C69:G69"/>
    <mergeCell ref="C83:G83"/>
    <mergeCell ref="C71:G71"/>
    <mergeCell ref="C72:G72"/>
    <mergeCell ref="C73:G73"/>
    <mergeCell ref="C74:G74"/>
    <mergeCell ref="C75:G75"/>
    <mergeCell ref="C77:G77"/>
    <mergeCell ref="C78:G78"/>
    <mergeCell ref="C79:G79"/>
    <mergeCell ref="C80:G80"/>
    <mergeCell ref="C81:G81"/>
    <mergeCell ref="C82:G82"/>
    <mergeCell ref="C90:G90"/>
    <mergeCell ref="C84:G84"/>
    <mergeCell ref="C85:G85"/>
    <mergeCell ref="C86:G86"/>
    <mergeCell ref="C87:G87"/>
    <mergeCell ref="C88:G88"/>
    <mergeCell ref="C89:G89"/>
  </mergeCells>
  <pageMargins left="0.39370078740157499" right="0.19685039370078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soupis prací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'soupis prací'!Oblast_tisku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Remeš</dc:creator>
  <cp:lastModifiedBy>Michal Moravec │ A99</cp:lastModifiedBy>
  <cp:lastPrinted>2014-02-28T09:52:57Z</cp:lastPrinted>
  <dcterms:created xsi:type="dcterms:W3CDTF">2009-04-08T07:15:50Z</dcterms:created>
  <dcterms:modified xsi:type="dcterms:W3CDTF">2025-07-18T08:21:38Z</dcterms:modified>
</cp:coreProperties>
</file>